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5480" windowHeight="11640" activeTab="3"/>
  </bookViews>
  <sheets>
    <sheet name="Anmeldungen" sheetId="1" r:id="rId1"/>
    <sheet name="Ergebnisse" sheetId="2" r:id="rId2"/>
    <sheet name="Berechnung" sheetId="3" r:id="rId3"/>
    <sheet name="Jahresübersicht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CSA">'Berechnung'!$I$37</definedName>
    <definedName name="_xlnm.Print_Area" localSheetId="2">'Berechnung'!$B$1:$R$28</definedName>
    <definedName name="_xlnm.Print_Area" localSheetId="1">'Ergebnisse'!$A$1:$T$42</definedName>
    <definedName name="_xlnm.Print_Area" localSheetId="3">'Jahresübersicht'!$B$2:$L$35</definedName>
    <definedName name="Gesamt_Hdc">'Berechnung'!$I$35</definedName>
    <definedName name="Teinehmer">'Berechnung'!$I$33</definedName>
  </definedNames>
  <calcPr fullCalcOnLoad="1"/>
</workbook>
</file>

<file path=xl/sharedStrings.xml><?xml version="1.0" encoding="utf-8"?>
<sst xmlns="http://schemas.openxmlformats.org/spreadsheetml/2006/main" count="229" uniqueCount="64">
  <si>
    <t>Spieler</t>
  </si>
  <si>
    <t>Brutto</t>
  </si>
  <si>
    <t>Netto</t>
  </si>
  <si>
    <t>Summe</t>
  </si>
  <si>
    <t>Ravensburg</t>
  </si>
  <si>
    <t>Erlen</t>
  </si>
  <si>
    <t>Waldkirch</t>
  </si>
  <si>
    <t>Owingen</t>
  </si>
  <si>
    <t>Bludenz/Braz</t>
  </si>
  <si>
    <t>Memmingen</t>
  </si>
  <si>
    <t>Weißensberg</t>
  </si>
  <si>
    <t>frei</t>
  </si>
  <si>
    <t xml:space="preserve">BST-Turnierauswertung </t>
  </si>
  <si>
    <t>M</t>
  </si>
  <si>
    <t>Lipperswil</t>
  </si>
  <si>
    <t>Steißlingen</t>
  </si>
  <si>
    <t>Lindau Bad Schachen</t>
  </si>
  <si>
    <t>Rang</t>
  </si>
  <si>
    <t>M - Master</t>
  </si>
  <si>
    <t>Clubs :</t>
  </si>
  <si>
    <t>Gesamt-Hdc:</t>
  </si>
  <si>
    <t>Gesamt 1-5 :</t>
  </si>
  <si>
    <t xml:space="preserve">BST-Turnierauswertung Clubs </t>
  </si>
  <si>
    <t>Summe - Streichergebnis.</t>
  </si>
  <si>
    <t>© Joachim F. Schmies</t>
  </si>
  <si>
    <r>
      <t>T</t>
    </r>
    <r>
      <rPr>
        <sz val="10"/>
        <rFont val="Comic Sans MS"/>
        <family val="4"/>
      </rPr>
      <t>einehmer :</t>
    </r>
  </si>
  <si>
    <t>Summen:</t>
  </si>
  <si>
    <t>*</t>
  </si>
  <si>
    <t>Daten werden automatisch aus den jeweiligen Anmeldeformularen übernommen. Nur dort ändern!!!.</t>
  </si>
  <si>
    <t xml:space="preserve">   Vor der Berechnung das jeweilige Turnier mit "*" markieren</t>
  </si>
  <si>
    <t>Das Master-Kennzeichen dient nur der Information.</t>
  </si>
  <si>
    <t>Gezählt werden nur Teilnehmer mit gültigem Hdc, z.B. 13,0 nicht 13.0.</t>
  </si>
  <si>
    <t>Golfclub Ravensburg</t>
  </si>
  <si>
    <t>Turnierauswertung</t>
  </si>
  <si>
    <t>GC Lindau</t>
  </si>
  <si>
    <t>GC Weißensberg</t>
  </si>
  <si>
    <t>GC Memmingen</t>
  </si>
  <si>
    <t>GC Steißlingen</t>
  </si>
  <si>
    <t>GC Erlen</t>
  </si>
  <si>
    <t>GC Owingen</t>
  </si>
  <si>
    <t>GC Waldkirch</t>
  </si>
  <si>
    <t>GC Ravensburg</t>
  </si>
  <si>
    <t>GC Bludenz/Braz</t>
  </si>
  <si>
    <t>GC Lipperwil</t>
  </si>
  <si>
    <t>Bodensee- Seniors-Tour 2007</t>
  </si>
  <si>
    <t>GV Lichtenstein</t>
  </si>
  <si>
    <t>1. Turnier Lindau</t>
  </si>
  <si>
    <t>2. Turnier Weißensberg</t>
  </si>
  <si>
    <t>3. Turnier Waldkirch</t>
  </si>
  <si>
    <t>5. Turnier Steißlingen</t>
  </si>
  <si>
    <t>6. Turnier Memmingen</t>
  </si>
  <si>
    <t>Wird ein Hdc &gt; 28,0 eingetragen wird das mit einem "x" vor dem Namen gekennzeichnet..</t>
  </si>
  <si>
    <r>
      <t xml:space="preserve">Auf dieser Seite werden nur die </t>
    </r>
    <r>
      <rPr>
        <b/>
        <sz val="10"/>
        <rFont val="Arial"/>
        <family val="2"/>
      </rPr>
      <t>gespielten</t>
    </r>
    <r>
      <rPr>
        <sz val="10"/>
        <rFont val="Arial"/>
        <family val="0"/>
      </rPr>
      <t xml:space="preserve"> Brutto- und Nettoergebnisse eingetragen (ohne CSA).</t>
    </r>
  </si>
  <si>
    <t xml:space="preserve">CSA: </t>
  </si>
  <si>
    <t>Lichtenstein</t>
  </si>
  <si>
    <t>4. Turnier Lipperswil</t>
  </si>
  <si>
    <t>GC Lipperswil</t>
  </si>
  <si>
    <t xml:space="preserve"> -Hdc</t>
  </si>
  <si>
    <t>CSA :</t>
  </si>
  <si>
    <t>Teilnehmer :</t>
  </si>
  <si>
    <t>Gesamt-Hdc :</t>
  </si>
  <si>
    <t>© Joachim F. Schmies 28.07.2007</t>
  </si>
  <si>
    <t>Manser Lotte</t>
  </si>
  <si>
    <t/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</si>
</sst>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/m/yy"/>
    <numFmt numFmtId="187" formatCode="0.0"/>
    <numFmt numFmtId="188" formatCode="dd/mm/yy"/>
    <numFmt numFmtId="189" formatCode="0.000"/>
    <numFmt numFmtId="190" formatCode="00000"/>
    <numFmt numFmtId="191" formatCode="[$-407]dddd\,\ d\.\ mmmm\ yyyy"/>
    <numFmt numFmtId="192" formatCode="0;\-0;;@\ "/>
    <numFmt numFmtId="193" formatCode="0;\-0;\+0;@\ "/>
    <numFmt numFmtId="194" formatCode="0;\-0;0;@\ "/>
  </numFmts>
  <fonts count="13">
    <font>
      <sz val="10"/>
      <name val="Arial"/>
      <family val="0"/>
    </font>
    <font>
      <b/>
      <sz val="10"/>
      <name val="Arial"/>
      <family val="2"/>
    </font>
    <font>
      <b/>
      <sz val="16"/>
      <name val="Comic Sans MS"/>
      <family val="4"/>
    </font>
    <font>
      <b/>
      <sz val="18"/>
      <name val="Comic Sans MS"/>
      <family val="4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2"/>
    </font>
    <font>
      <sz val="10"/>
      <name val="Comic Sans MS"/>
      <family val="4"/>
    </font>
    <font>
      <sz val="6"/>
      <name val="Comic Sans MS"/>
      <family val="4"/>
    </font>
    <font>
      <sz val="10"/>
      <color indexed="55"/>
      <name val="Arial"/>
      <family val="2"/>
    </font>
    <font>
      <b/>
      <sz val="12"/>
      <name val="Arial"/>
      <family val="2"/>
    </font>
    <font>
      <b/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186" fontId="0" fillId="0" borderId="1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1" fillId="2" borderId="18" xfId="0" applyFont="1" applyFill="1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4" fillId="2" borderId="20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7" fillId="2" borderId="18" xfId="0" applyFont="1" applyFill="1" applyBorder="1" applyAlignment="1" applyProtection="1">
      <alignment horizontal="center"/>
      <protection/>
    </xf>
    <xf numFmtId="187" fontId="4" fillId="2" borderId="2" xfId="0" applyNumberFormat="1" applyFont="1" applyFill="1" applyBorder="1" applyAlignment="1" applyProtection="1">
      <alignment horizontal="center"/>
      <protection/>
    </xf>
    <xf numFmtId="0" fontId="7" fillId="2" borderId="2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87" fontId="0" fillId="0" borderId="21" xfId="0" applyNumberFormat="1" applyBorder="1" applyAlignment="1" applyProtection="1">
      <alignment/>
      <protection/>
    </xf>
    <xf numFmtId="187" fontId="0" fillId="0" borderId="10" xfId="0" applyNumberFormat="1" applyBorder="1" applyAlignment="1" applyProtection="1">
      <alignment/>
      <protection/>
    </xf>
    <xf numFmtId="187" fontId="7" fillId="0" borderId="10" xfId="0" applyNumberFormat="1" applyFont="1" applyBorder="1" applyAlignment="1" applyProtection="1">
      <alignment horizontal="right"/>
      <protection/>
    </xf>
    <xf numFmtId="187" fontId="0" fillId="0" borderId="22" xfId="0" applyNumberFormat="1" applyBorder="1" applyAlignment="1" applyProtection="1">
      <alignment/>
      <protection/>
    </xf>
    <xf numFmtId="187" fontId="1" fillId="2" borderId="23" xfId="0" applyNumberFormat="1" applyFont="1" applyFill="1" applyBorder="1" applyAlignment="1" applyProtection="1">
      <alignment horizontal="center"/>
      <protection/>
    </xf>
    <xf numFmtId="187" fontId="0" fillId="0" borderId="19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9" fillId="2" borderId="0" xfId="0" applyFont="1" applyFill="1" applyAlignment="1">
      <alignment horizontal="left"/>
    </xf>
    <xf numFmtId="0" fontId="1" fillId="2" borderId="24" xfId="0" applyFont="1" applyFill="1" applyBorder="1" applyAlignment="1" applyProtection="1">
      <alignment horizontal="left"/>
      <protection/>
    </xf>
    <xf numFmtId="0" fontId="1" fillId="2" borderId="25" xfId="0" applyFont="1" applyFill="1" applyBorder="1" applyAlignment="1" applyProtection="1">
      <alignment horizontal="center"/>
      <protection/>
    </xf>
    <xf numFmtId="0" fontId="1" fillId="2" borderId="26" xfId="0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left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7" xfId="0" applyNumberFormat="1" applyBorder="1" applyAlignment="1" applyProtection="1">
      <alignment horizontal="left"/>
      <protection/>
    </xf>
    <xf numFmtId="0" fontId="0" fillId="2" borderId="29" xfId="0" applyFill="1" applyBorder="1" applyAlignment="1" applyProtection="1">
      <alignment horizontal="left"/>
      <protection/>
    </xf>
    <xf numFmtId="0" fontId="1" fillId="2" borderId="30" xfId="0" applyFont="1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left"/>
      <protection/>
    </xf>
    <xf numFmtId="0" fontId="1" fillId="0" borderId="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/>
    </xf>
    <xf numFmtId="188" fontId="0" fillId="0" borderId="3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8" fontId="0" fillId="0" borderId="33" xfId="0" applyNumberFormat="1" applyBorder="1" applyAlignment="1">
      <alignment horizontal="center" vertical="center" wrapText="1"/>
    </xf>
    <xf numFmtId="188" fontId="0" fillId="0" borderId="14" xfId="0" applyNumberFormat="1" applyBorder="1" applyAlignment="1">
      <alignment horizontal="center" vertical="center" wrapText="1"/>
    </xf>
    <xf numFmtId="188" fontId="0" fillId="0" borderId="34" xfId="0" applyNumberFormat="1" applyBorder="1" applyAlignment="1">
      <alignment horizontal="center" vertical="center"/>
    </xf>
    <xf numFmtId="188" fontId="0" fillId="0" borderId="5" xfId="0" applyNumberForma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center"/>
      <protection/>
    </xf>
    <xf numFmtId="0" fontId="0" fillId="2" borderId="36" xfId="0" applyFill="1" applyBorder="1" applyAlignment="1">
      <alignment horizontal="right"/>
    </xf>
    <xf numFmtId="0" fontId="8" fillId="2" borderId="19" xfId="0" applyFont="1" applyFill="1" applyBorder="1" applyAlignment="1" applyProtection="1">
      <alignment horizontal="right"/>
      <protection/>
    </xf>
    <xf numFmtId="0" fontId="8" fillId="2" borderId="37" xfId="0" applyFont="1" applyFill="1" applyBorder="1" applyAlignment="1" applyProtection="1">
      <alignment horizontal="right"/>
      <protection/>
    </xf>
    <xf numFmtId="187" fontId="8" fillId="2" borderId="38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2" borderId="39" xfId="0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2" borderId="40" xfId="0" applyFill="1" applyBorder="1" applyAlignment="1" applyProtection="1">
      <alignment horizontal="right"/>
      <protection locked="0"/>
    </xf>
    <xf numFmtId="0" fontId="0" fillId="2" borderId="41" xfId="0" applyFill="1" applyBorder="1" applyAlignment="1" applyProtection="1">
      <alignment horizontal="right"/>
      <protection locked="0"/>
    </xf>
    <xf numFmtId="49" fontId="0" fillId="0" borderId="0" xfId="0" applyNumberFormat="1" applyFill="1" applyAlignment="1">
      <alignment/>
    </xf>
    <xf numFmtId="49" fontId="9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2" borderId="42" xfId="0" applyFill="1" applyBorder="1" applyAlignment="1">
      <alignment horizontal="right"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1" xfId="0" applyFont="1" applyFill="1" applyBorder="1" applyAlignment="1" applyProtection="1">
      <alignment horizontal="right"/>
      <protection/>
    </xf>
    <xf numFmtId="0" fontId="0" fillId="2" borderId="19" xfId="0" applyFill="1" applyBorder="1" applyAlignment="1">
      <alignment horizontal="right"/>
    </xf>
    <xf numFmtId="0" fontId="0" fillId="2" borderId="37" xfId="0" applyFill="1" applyBorder="1" applyAlignment="1">
      <alignment horizontal="right"/>
    </xf>
    <xf numFmtId="0" fontId="0" fillId="0" borderId="0" xfId="0" applyNumberForma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21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187" fontId="0" fillId="0" borderId="21" xfId="0" applyNumberFormat="1" applyBorder="1" applyAlignment="1" applyProtection="1">
      <alignment horizontal="center"/>
      <protection/>
    </xf>
    <xf numFmtId="187" fontId="0" fillId="0" borderId="10" xfId="0" applyNumberFormat="1" applyBorder="1" applyAlignment="1" applyProtection="1">
      <alignment horizontal="center"/>
      <protection/>
    </xf>
    <xf numFmtId="187" fontId="0" fillId="0" borderId="22" xfId="0" applyNumberFormat="1" applyBorder="1" applyAlignment="1" applyProtection="1">
      <alignment horizontal="center"/>
      <protection/>
    </xf>
    <xf numFmtId="0" fontId="3" fillId="2" borderId="0" xfId="0" applyNumberFormat="1" applyFont="1" applyFill="1" applyAlignment="1">
      <alignment horizontal="left"/>
    </xf>
    <xf numFmtId="0" fontId="0" fillId="3" borderId="8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1" fillId="3" borderId="35" xfId="0" applyFont="1" applyFill="1" applyBorder="1" applyAlignment="1">
      <alignment horizontal="right"/>
    </xf>
    <xf numFmtId="0" fontId="1" fillId="3" borderId="43" xfId="0" applyFont="1" applyFill="1" applyBorder="1" applyAlignment="1">
      <alignment horizontal="right"/>
    </xf>
    <xf numFmtId="187" fontId="0" fillId="3" borderId="11" xfId="0" applyNumberFormat="1" applyFill="1" applyBorder="1" applyAlignment="1">
      <alignment horizontal="center"/>
    </xf>
    <xf numFmtId="0" fontId="0" fillId="3" borderId="44" xfId="0" applyNumberFormat="1" applyFill="1" applyBorder="1" applyAlignment="1">
      <alignment horizontal="center"/>
    </xf>
    <xf numFmtId="0" fontId="1" fillId="3" borderId="44" xfId="0" applyNumberFormat="1" applyFont="1" applyFill="1" applyBorder="1" applyAlignment="1">
      <alignment horizontal="right"/>
    </xf>
    <xf numFmtId="194" fontId="0" fillId="0" borderId="0" xfId="0" applyNumberFormat="1" applyFill="1" applyBorder="1" applyAlignment="1">
      <alignment/>
    </xf>
    <xf numFmtId="194" fontId="0" fillId="3" borderId="9" xfId="0" applyNumberFormat="1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0" fontId="0" fillId="3" borderId="15" xfId="0" applyNumberFormat="1" applyFill="1" applyBorder="1" applyAlignment="1">
      <alignment/>
    </xf>
    <xf numFmtId="0" fontId="0" fillId="3" borderId="10" xfId="0" applyNumberFormat="1" applyFill="1" applyBorder="1" applyAlignment="1">
      <alignment horizontal="center"/>
    </xf>
    <xf numFmtId="0" fontId="0" fillId="3" borderId="16" xfId="0" applyNumberFormat="1" applyFill="1" applyBorder="1" applyAlignment="1">
      <alignment/>
    </xf>
    <xf numFmtId="0" fontId="0" fillId="3" borderId="11" xfId="0" applyNumberFormat="1" applyFill="1" applyBorder="1" applyAlignment="1">
      <alignment horizontal="center"/>
    </xf>
    <xf numFmtId="0" fontId="0" fillId="3" borderId="17" xfId="0" applyNumberFormat="1" applyFill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NumberFormat="1" applyFont="1" applyBorder="1" applyAlignment="1" applyProtection="1">
      <alignment horizontal="left"/>
      <protection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45" xfId="0" applyFont="1" applyFill="1" applyBorder="1" applyAlignment="1" applyProtection="1">
      <alignment horizontal="right"/>
      <protection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2" fillId="3" borderId="42" xfId="0" applyFont="1" applyFill="1" applyBorder="1" applyAlignment="1" applyProtection="1">
      <alignment horizontal="right" vertical="center"/>
      <protection/>
    </xf>
    <xf numFmtId="0" fontId="12" fillId="3" borderId="1" xfId="0" applyFont="1" applyFill="1" applyBorder="1" applyAlignment="1" applyProtection="1">
      <alignment horizontal="right" vertical="center"/>
      <protection/>
    </xf>
    <xf numFmtId="194" fontId="1" fillId="3" borderId="38" xfId="0" applyNumberFormat="1" applyFont="1" applyFill="1" applyBorder="1" applyAlignment="1" applyProtection="1">
      <alignment horizontal="center" vertical="center"/>
      <protection locked="0"/>
    </xf>
    <xf numFmtId="194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2" borderId="39" xfId="0" applyFill="1" applyBorder="1" applyAlignment="1" applyProtection="1" quotePrefix="1">
      <alignment horizontal="righ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1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11.emf" /><Relationship Id="rId4" Type="http://schemas.openxmlformats.org/officeDocument/2006/relationships/image" Target="../media/image9.emf" /><Relationship Id="rId5" Type="http://schemas.openxmlformats.org/officeDocument/2006/relationships/image" Target="../media/image8.emf" /><Relationship Id="rId6" Type="http://schemas.openxmlformats.org/officeDocument/2006/relationships/image" Target="../media/image1.emf" /><Relationship Id="rId7" Type="http://schemas.openxmlformats.org/officeDocument/2006/relationships/image" Target="../media/image5.emf" /><Relationship Id="rId8" Type="http://schemas.openxmlformats.org/officeDocument/2006/relationships/image" Target="../media/image13.emf" /><Relationship Id="rId9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15</xdr:col>
      <xdr:colOff>9525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9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9525</xdr:rowOff>
    </xdr:from>
    <xdr:to>
      <xdr:col>16</xdr:col>
      <xdr:colOff>0</xdr:colOff>
      <xdr:row>0</xdr:row>
      <xdr:rowOff>276225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952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32</xdr:row>
      <xdr:rowOff>0</xdr:rowOff>
    </xdr:from>
    <xdr:to>
      <xdr:col>3</xdr:col>
      <xdr:colOff>1381125</xdr:colOff>
      <xdr:row>34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5276850"/>
          <a:ext cx="1381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180975</xdr:rowOff>
    </xdr:from>
    <xdr:to>
      <xdr:col>3</xdr:col>
      <xdr:colOff>1381125</xdr:colOff>
      <xdr:row>38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5838825"/>
          <a:ext cx="1381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18</xdr:row>
      <xdr:rowOff>85725</xdr:rowOff>
    </xdr:from>
    <xdr:to>
      <xdr:col>3</xdr:col>
      <xdr:colOff>1314450</xdr:colOff>
      <xdr:row>27</xdr:row>
      <xdr:rowOff>123825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3076575"/>
          <a:ext cx="12382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1</xdr:row>
      <xdr:rowOff>57150</xdr:rowOff>
    </xdr:from>
    <xdr:to>
      <xdr:col>11</xdr:col>
      <xdr:colOff>981075</xdr:colOff>
      <xdr:row>1</xdr:row>
      <xdr:rowOff>323850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161925"/>
          <a:ext cx="933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</xdr:row>
      <xdr:rowOff>57150</xdr:rowOff>
    </xdr:from>
    <xdr:to>
      <xdr:col>10</xdr:col>
      <xdr:colOff>723900</xdr:colOff>
      <xdr:row>1</xdr:row>
      <xdr:rowOff>323850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61925"/>
          <a:ext cx="504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247650</xdr:colOff>
      <xdr:row>3</xdr:row>
      <xdr:rowOff>9525</xdr:rowOff>
    </xdr:from>
    <xdr:to>
      <xdr:col>4</xdr:col>
      <xdr:colOff>447675</xdr:colOff>
      <xdr:row>3</xdr:row>
      <xdr:rowOff>76200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638175"/>
          <a:ext cx="2000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3</xdr:row>
      <xdr:rowOff>9525</xdr:rowOff>
    </xdr:from>
    <xdr:to>
      <xdr:col>5</xdr:col>
      <xdr:colOff>447675</xdr:colOff>
      <xdr:row>3</xdr:row>
      <xdr:rowOff>76200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638175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3</xdr:row>
      <xdr:rowOff>9525</xdr:rowOff>
    </xdr:from>
    <xdr:to>
      <xdr:col>6</xdr:col>
      <xdr:colOff>438150</xdr:colOff>
      <xdr:row>3</xdr:row>
      <xdr:rowOff>76200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86275" y="638175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9525</xdr:rowOff>
    </xdr:from>
    <xdr:to>
      <xdr:col>7</xdr:col>
      <xdr:colOff>428625</xdr:colOff>
      <xdr:row>3</xdr:row>
      <xdr:rowOff>76200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05425" y="638175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</xdr:row>
      <xdr:rowOff>9525</xdr:rowOff>
    </xdr:from>
    <xdr:to>
      <xdr:col>8</xdr:col>
      <xdr:colOff>428625</xdr:colOff>
      <xdr:row>3</xdr:row>
      <xdr:rowOff>76200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34100" y="638175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3</xdr:row>
      <xdr:rowOff>9525</xdr:rowOff>
    </xdr:from>
    <xdr:to>
      <xdr:col>9</xdr:col>
      <xdr:colOff>428625</xdr:colOff>
      <xdr:row>3</xdr:row>
      <xdr:rowOff>76200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62775" y="638175"/>
          <a:ext cx="1905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22</xdr:row>
      <xdr:rowOff>28575</xdr:rowOff>
    </xdr:from>
    <xdr:to>
      <xdr:col>11</xdr:col>
      <xdr:colOff>990600</xdr:colOff>
      <xdr:row>34</xdr:row>
      <xdr:rowOff>152400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19850" y="3933825"/>
          <a:ext cx="28860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ADMINI~1\LOKALE~1\Temp\BST-Anmeldung-Lipperswi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ADMINI~1\LOKALE~1\Temp\BST-Anmeldung-Waldkirch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ADMINI~1\LOKALE~1\Temp\BST-Anmeldung-Weissensberg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ADMINI~1\LOKALE~1\Temp\BST-Anmeldung-fr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ADMINI~1\LOKALE~1\Temp\BST-Anmeldung-Bluden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ADMINI~1\LOKALE~1\Temp\BST-Anmeldung-Erl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ADMINI~1\LOKALE~1\Temp\BST-Anmeldung-Lichtenste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ADMINI~1\LOKALE~1\Temp\BST-Anmeldung-Linda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ADMINI~1\LOKALE~1\Temp\BST-Anmeldung-Memminge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ADMINI~1\LOKALE~1\Temp\BST-Anmeldung-Owinge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ADMINI~1\LOKALE~1\Temp\BST-Anmeldung-Ravensbur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ADMINI~1\LOKALE~1\Temp\BST-Anmeldung-Steissli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Lipperswil</v>
          </cell>
        </row>
        <row r="6">
          <cell r="B6" t="str">
            <v>René Schmid</v>
          </cell>
        </row>
        <row r="7">
          <cell r="B7" t="str">
            <v>Rickenmann Ernst</v>
          </cell>
        </row>
        <row r="8">
          <cell r="B8" t="str">
            <v>David Wilson</v>
          </cell>
        </row>
        <row r="9">
          <cell r="B9" t="str">
            <v>Ernst Erb</v>
          </cell>
          <cell r="D9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Waldkirch</v>
          </cell>
        </row>
        <row r="7">
          <cell r="B7" t="str">
            <v>Baumgartner Ferdinand</v>
          </cell>
          <cell r="C7">
            <v>21.8</v>
          </cell>
        </row>
        <row r="8">
          <cell r="B8" t="str">
            <v>Haun Karl</v>
          </cell>
          <cell r="C8">
            <v>25.5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Weißensberg</v>
          </cell>
        </row>
        <row r="6">
          <cell r="B6" t="str">
            <v>Greussing, Thomas</v>
          </cell>
          <cell r="C6">
            <v>8.4</v>
          </cell>
        </row>
        <row r="7">
          <cell r="B7" t="str">
            <v>Scherer, Knut</v>
          </cell>
          <cell r="C7">
            <v>12.1</v>
          </cell>
        </row>
        <row r="8">
          <cell r="B8" t="str">
            <v>Zoller, Josef</v>
          </cell>
          <cell r="C8">
            <v>11.6</v>
          </cell>
        </row>
        <row r="9">
          <cell r="B9" t="str">
            <v>Wolf, Harry</v>
          </cell>
          <cell r="C9">
            <v>10.4</v>
          </cell>
        </row>
        <row r="11">
          <cell r="B11" t="str">
            <v>Polligkeit, Klaus</v>
          </cell>
          <cell r="C11">
            <v>15.5</v>
          </cell>
        </row>
        <row r="12">
          <cell r="B12" t="str">
            <v>Plangger, Albert</v>
          </cell>
          <cell r="C12">
            <v>13.5</v>
          </cell>
        </row>
        <row r="13">
          <cell r="B13" t="str">
            <v>Rohrer, Johann</v>
          </cell>
          <cell r="C13">
            <v>10.5</v>
          </cell>
        </row>
        <row r="14">
          <cell r="B14" t="str">
            <v>Humml, Walter</v>
          </cell>
          <cell r="C14">
            <v>12.3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frei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Bludenz/Braz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Erlen</v>
          </cell>
        </row>
        <row r="6">
          <cell r="B6" t="str">
            <v>Engler Peter</v>
          </cell>
          <cell r="C6">
            <v>11.1</v>
          </cell>
        </row>
        <row r="7">
          <cell r="B7" t="str">
            <v>Forrer Heiner</v>
          </cell>
          <cell r="C7">
            <v>11.8</v>
          </cell>
        </row>
        <row r="9">
          <cell r="B9" t="str">
            <v>Keller Peter</v>
          </cell>
          <cell r="C9">
            <v>20.8</v>
          </cell>
        </row>
        <row r="10">
          <cell r="B10" t="str">
            <v>Keller Rolf</v>
          </cell>
          <cell r="C10">
            <v>11.5</v>
          </cell>
        </row>
        <row r="11">
          <cell r="B11" t="str">
            <v>Manser Walter</v>
          </cell>
          <cell r="C11">
            <v>15.1</v>
          </cell>
        </row>
        <row r="12">
          <cell r="B12" t="str">
            <v>Meyer Hans-Jürg</v>
          </cell>
          <cell r="C12">
            <v>11.8</v>
          </cell>
        </row>
        <row r="13">
          <cell r="B13" t="str">
            <v>Vidal Jesus</v>
          </cell>
          <cell r="C13">
            <v>5</v>
          </cell>
        </row>
        <row r="14">
          <cell r="B14" t="str">
            <v>Weibel Marcel</v>
          </cell>
          <cell r="C14">
            <v>22.5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GV Lichtenstein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Lindau</v>
          </cell>
        </row>
        <row r="6">
          <cell r="B6" t="str">
            <v>Berlinger, Uli</v>
          </cell>
          <cell r="C6">
            <v>6.3</v>
          </cell>
        </row>
        <row r="7">
          <cell r="B7" t="str">
            <v>Sommer, Jörg</v>
          </cell>
          <cell r="C7">
            <v>7.9</v>
          </cell>
        </row>
        <row r="8">
          <cell r="B8" t="str">
            <v>Vogel, Herbert</v>
          </cell>
          <cell r="C8">
            <v>10.1</v>
          </cell>
        </row>
        <row r="9">
          <cell r="B9" t="str">
            <v>Appt, Erich </v>
          </cell>
          <cell r="C9">
            <v>10.5</v>
          </cell>
        </row>
        <row r="10">
          <cell r="B10" t="str">
            <v>Kämmerer, Peter</v>
          </cell>
          <cell r="C10">
            <v>10.9</v>
          </cell>
        </row>
        <row r="12">
          <cell r="B12" t="str">
            <v>Freitag, Manfred</v>
          </cell>
          <cell r="C12">
            <v>13.1</v>
          </cell>
        </row>
        <row r="13">
          <cell r="B13" t="str">
            <v>Hämmerle, Hanno</v>
          </cell>
          <cell r="C13">
            <v>15.9</v>
          </cell>
        </row>
        <row r="14">
          <cell r="B14" t="str">
            <v>Schenkenbach, Peter</v>
          </cell>
          <cell r="C14">
            <v>16.4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Memmingen</v>
          </cell>
        </row>
        <row r="6">
          <cell r="B6" t="str">
            <v>Koch Markus</v>
          </cell>
        </row>
        <row r="7">
          <cell r="B7" t="str">
            <v>Schmid Roland</v>
          </cell>
          <cell r="C7">
            <v>8.2</v>
          </cell>
        </row>
        <row r="8">
          <cell r="B8" t="str">
            <v>Hume John</v>
          </cell>
          <cell r="C8">
            <v>9.6</v>
          </cell>
        </row>
        <row r="9">
          <cell r="B9" t="str">
            <v>Klemens Manfred</v>
          </cell>
          <cell r="C9">
            <v>9.7</v>
          </cell>
        </row>
        <row r="10">
          <cell r="B10" t="str">
            <v>Günther Bernd</v>
          </cell>
          <cell r="C10">
            <v>10.5</v>
          </cell>
        </row>
        <row r="11">
          <cell r="B11" t="str">
            <v>Jielg Walter</v>
          </cell>
          <cell r="C11">
            <v>13.6</v>
          </cell>
        </row>
        <row r="12">
          <cell r="B12" t="str">
            <v>Specht Leo</v>
          </cell>
          <cell r="C12">
            <v>14.3</v>
          </cell>
        </row>
        <row r="13">
          <cell r="B13" t="str">
            <v>Steinhauser Alfons</v>
          </cell>
          <cell r="C13">
            <v>16.1</v>
          </cell>
        </row>
        <row r="14">
          <cell r="B14" t="str">
            <v>Glocker-Riegel</v>
          </cell>
          <cell r="C14">
            <v>17.2</v>
          </cell>
          <cell r="D14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Owingen</v>
          </cell>
        </row>
        <row r="6">
          <cell r="B6" t="str">
            <v>Harms Günther</v>
          </cell>
          <cell r="C6">
            <v>16.5</v>
          </cell>
          <cell r="D6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Ravensburg</v>
          </cell>
        </row>
        <row r="6">
          <cell r="B6" t="str">
            <v>Schmies, Joachim F.</v>
          </cell>
          <cell r="C6">
            <v>13.6</v>
          </cell>
          <cell r="D6" t="str">
            <v> </v>
          </cell>
        </row>
        <row r="7">
          <cell r="B7" t="str">
            <v>Hammerstein, Gerd</v>
          </cell>
          <cell r="C7">
            <v>13.8</v>
          </cell>
          <cell r="D7" t="str">
            <v>x</v>
          </cell>
        </row>
        <row r="8">
          <cell r="B8" t="str">
            <v>Bertsche, Ludwig</v>
          </cell>
          <cell r="C8">
            <v>13.9</v>
          </cell>
          <cell r="D8" t="str">
            <v> </v>
          </cell>
        </row>
        <row r="9">
          <cell r="B9" t="str">
            <v>Bausch, Otto</v>
          </cell>
          <cell r="C9">
            <v>14.5</v>
          </cell>
          <cell r="D9" t="str">
            <v> </v>
          </cell>
        </row>
        <row r="10">
          <cell r="B10" t="str">
            <v>Kohley, Manfred</v>
          </cell>
          <cell r="C10">
            <v>14.5</v>
          </cell>
          <cell r="D10" t="str">
            <v> </v>
          </cell>
        </row>
        <row r="11">
          <cell r="B11" t="str">
            <v>Gutzwiller, Ingrid</v>
          </cell>
          <cell r="C11">
            <v>15.7</v>
          </cell>
          <cell r="D11" t="str">
            <v> </v>
          </cell>
        </row>
        <row r="12">
          <cell r="B12" t="str">
            <v>Dohm, Hans-Walter</v>
          </cell>
          <cell r="C12">
            <v>20.6</v>
          </cell>
          <cell r="D12" t="str">
            <v>x</v>
          </cell>
        </row>
        <row r="13">
          <cell r="B13" t="str">
            <v>Brinkhoff. Heide</v>
          </cell>
          <cell r="C13">
            <v>25.6</v>
          </cell>
          <cell r="D13">
            <v>0</v>
          </cell>
        </row>
        <row r="14">
          <cell r="B14" t="str">
            <v> </v>
          </cell>
          <cell r="C14">
            <v>0</v>
          </cell>
          <cell r="D14" t="str">
            <v>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Steißlingen</v>
          </cell>
        </row>
        <row r="6">
          <cell r="B6" t="str">
            <v>Dr. Walter Wilhelm</v>
          </cell>
          <cell r="C6">
            <v>8.3</v>
          </cell>
        </row>
        <row r="7">
          <cell r="B7" t="str">
            <v>Dieter Kolonko</v>
          </cell>
          <cell r="C7">
            <v>12.4</v>
          </cell>
        </row>
        <row r="8">
          <cell r="B8" t="str">
            <v>Manfred Adolff</v>
          </cell>
          <cell r="C8">
            <v>13.3</v>
          </cell>
        </row>
        <row r="9">
          <cell r="B9" t="str">
            <v>Hans Stiefler</v>
          </cell>
          <cell r="C9">
            <v>18</v>
          </cell>
        </row>
        <row r="10">
          <cell r="B10" t="str">
            <v>Dr. Dorothea Sack</v>
          </cell>
          <cell r="C10">
            <v>20</v>
          </cell>
          <cell r="D10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57"/>
  <sheetViews>
    <sheetView showZeros="0" zoomScale="90" zoomScaleNormal="90" workbookViewId="0" topLeftCell="A2">
      <selection activeCell="G20" sqref="G20"/>
    </sheetView>
  </sheetViews>
  <sheetFormatPr defaultColWidth="11.421875" defaultRowHeight="12.75"/>
  <cols>
    <col min="1" max="1" width="2.00390625" style="0" customWidth="1"/>
    <col min="2" max="2" width="25.7109375" style="35" customWidth="1"/>
    <col min="3" max="3" width="6.421875" style="0" bestFit="1" customWidth="1"/>
    <col min="4" max="4" width="7.421875" style="0" customWidth="1"/>
    <col min="5" max="5" width="4.7109375" style="2" customWidth="1"/>
    <col min="6" max="6" width="25.7109375" style="35" customWidth="1"/>
    <col min="7" max="7" width="6.421875" style="0" customWidth="1"/>
    <col min="8" max="8" width="7.28125" style="0" customWidth="1"/>
    <col min="9" max="9" width="4.7109375" style="0" customWidth="1"/>
    <col min="10" max="10" width="25.7109375" style="35" customWidth="1"/>
    <col min="11" max="11" width="6.421875" style="0" customWidth="1"/>
    <col min="12" max="12" width="7.00390625" style="0" customWidth="1"/>
    <col min="13" max="13" width="4.7109375" style="0" customWidth="1"/>
    <col min="14" max="14" width="25.7109375" style="35" customWidth="1"/>
    <col min="15" max="16" width="6.421875" style="0" customWidth="1"/>
    <col min="18" max="18" width="12.57421875" style="0" customWidth="1"/>
  </cols>
  <sheetData>
    <row r="1" spans="1:16" ht="29.25">
      <c r="A1" s="10"/>
      <c r="B1" s="65"/>
      <c r="C1" s="10"/>
      <c r="D1" s="10"/>
      <c r="E1" s="11"/>
      <c r="F1" s="144" t="s">
        <v>44</v>
      </c>
      <c r="G1" s="145"/>
      <c r="H1" s="145"/>
      <c r="I1" s="145"/>
      <c r="J1" s="145"/>
      <c r="K1" s="145"/>
      <c r="L1" s="10"/>
      <c r="M1" s="10"/>
      <c r="N1" s="36" t="s">
        <v>18</v>
      </c>
      <c r="O1" s="10"/>
      <c r="P1" s="10"/>
    </row>
    <row r="2" spans="1:19" ht="12.75">
      <c r="A2" s="12"/>
      <c r="B2" s="40"/>
      <c r="C2" s="12"/>
      <c r="D2" s="12"/>
      <c r="E2" s="9"/>
      <c r="F2" s="40"/>
      <c r="G2" s="12"/>
      <c r="H2" s="12"/>
      <c r="I2" s="12"/>
      <c r="J2" s="40"/>
      <c r="K2" s="12"/>
      <c r="L2" s="12"/>
      <c r="M2" s="12"/>
      <c r="N2" s="40"/>
      <c r="O2" s="12"/>
      <c r="P2" s="12"/>
      <c r="Q2" s="12"/>
      <c r="R2" s="12"/>
      <c r="S2" s="12"/>
    </row>
    <row r="3" spans="1:19" s="3" customFormat="1" ht="12.75">
      <c r="A3" s="7"/>
      <c r="B3" s="142" t="str">
        <f>'[2]Tabelle1'!$B$4</f>
        <v>GC Bludenz/Braz</v>
      </c>
      <c r="C3" s="142"/>
      <c r="D3" s="142"/>
      <c r="E3" s="48"/>
      <c r="F3" s="142" t="str">
        <f>'[3]Tabelle1'!$B$4</f>
        <v>GC Erlen</v>
      </c>
      <c r="G3" s="142"/>
      <c r="H3" s="142"/>
      <c r="I3" s="7"/>
      <c r="J3" s="142" t="str">
        <f>'[4]Tabelle1'!$B$4</f>
        <v>GV Lichtenstein</v>
      </c>
      <c r="K3" s="142"/>
      <c r="L3" s="142"/>
      <c r="M3" s="7"/>
      <c r="N3" s="142" t="str">
        <f>'[5]Tabelle1'!$B$4</f>
        <v>GC Lindau</v>
      </c>
      <c r="O3" s="142"/>
      <c r="P3" s="142"/>
      <c r="Q3" s="7"/>
      <c r="R3" s="7"/>
      <c r="S3" s="7"/>
    </row>
    <row r="4" spans="1:19" ht="12.75">
      <c r="A4" s="12"/>
      <c r="B4" s="38" t="s">
        <v>0</v>
      </c>
      <c r="C4" s="8" t="s">
        <v>57</v>
      </c>
      <c r="D4" s="49" t="s">
        <v>13</v>
      </c>
      <c r="E4" s="9"/>
      <c r="F4" s="38" t="s">
        <v>0</v>
      </c>
      <c r="G4" s="8" t="s">
        <v>57</v>
      </c>
      <c r="H4" s="49" t="s">
        <v>13</v>
      </c>
      <c r="I4" s="12"/>
      <c r="J4" s="38" t="s">
        <v>0</v>
      </c>
      <c r="K4" s="8" t="s">
        <v>57</v>
      </c>
      <c r="L4" s="49" t="s">
        <v>13</v>
      </c>
      <c r="M4" s="12"/>
      <c r="N4" s="38" t="s">
        <v>0</v>
      </c>
      <c r="O4" s="8" t="s">
        <v>57</v>
      </c>
      <c r="P4" s="49" t="s">
        <v>13</v>
      </c>
      <c r="Q4" s="12"/>
      <c r="R4" s="12"/>
      <c r="S4" s="12"/>
    </row>
    <row r="5" spans="1:17" ht="12.75">
      <c r="A5" s="50" t="str">
        <f aca="true" t="shared" si="0" ref="A5:A13">IF(C5&gt;28.4,"x"," ")</f>
        <v> </v>
      </c>
      <c r="B5" s="39">
        <f>'[2]Tabelle1'!B6</f>
        <v>0</v>
      </c>
      <c r="C5" s="39">
        <f>'[2]Tabelle1'!C6</f>
        <v>0</v>
      </c>
      <c r="D5" s="118">
        <f>'[2]Tabelle1'!D6</f>
        <v>0</v>
      </c>
      <c r="E5" s="50" t="str">
        <f aca="true" t="shared" si="1" ref="E5:E13">IF(G5&gt;28.4,"x"," ")</f>
        <v> </v>
      </c>
      <c r="F5" s="39" t="str">
        <f>'[3]Tabelle1'!B6</f>
        <v>Engler Peter</v>
      </c>
      <c r="G5" s="61">
        <f>'[3]Tabelle1'!C6</f>
        <v>11.1</v>
      </c>
      <c r="H5" s="62">
        <f>'[3]Tabelle1'!D6</f>
        <v>0</v>
      </c>
      <c r="I5" s="50" t="str">
        <f aca="true" t="shared" si="2" ref="I5:I13">IF(K5&gt;28.4,"x"," ")</f>
        <v> </v>
      </c>
      <c r="J5" s="39">
        <f>'[4]Tabelle1'!B6</f>
        <v>0</v>
      </c>
      <c r="K5" s="121">
        <f>'[4]Tabelle1'!C6</f>
        <v>0</v>
      </c>
      <c r="L5" s="62">
        <f>'[4]Tabelle1'!D6</f>
        <v>0</v>
      </c>
      <c r="M5" s="50" t="str">
        <f aca="true" t="shared" si="3" ref="M5:M13">IF(O5&gt;28.4,"x"," ")</f>
        <v> </v>
      </c>
      <c r="N5" s="39" t="str">
        <f>'[5]Tabelle1'!B6</f>
        <v>Berlinger, Uli</v>
      </c>
      <c r="O5" s="61">
        <f>'[5]Tabelle1'!C6</f>
        <v>6.3</v>
      </c>
      <c r="P5" s="62">
        <f>'[5]Tabelle1'!D6</f>
        <v>0</v>
      </c>
      <c r="Q5" s="12"/>
    </row>
    <row r="6" spans="1:17" ht="12.75">
      <c r="A6" s="50" t="str">
        <f t="shared" si="0"/>
        <v> </v>
      </c>
      <c r="B6" s="39">
        <f>'[2]Tabelle1'!B7</f>
        <v>0</v>
      </c>
      <c r="C6" s="39">
        <f>'[2]Tabelle1'!C7</f>
        <v>0</v>
      </c>
      <c r="D6" s="119">
        <f>'[2]Tabelle1'!D7</f>
        <v>0</v>
      </c>
      <c r="E6" s="50" t="str">
        <f t="shared" si="1"/>
        <v> </v>
      </c>
      <c r="F6" s="39" t="str">
        <f>'[3]Tabelle1'!B7</f>
        <v>Forrer Heiner</v>
      </c>
      <c r="G6" s="61">
        <f>'[3]Tabelle1'!C7</f>
        <v>11.8</v>
      </c>
      <c r="H6" s="63">
        <f>'[3]Tabelle1'!D7</f>
        <v>0</v>
      </c>
      <c r="I6" s="50" t="str">
        <f t="shared" si="2"/>
        <v> </v>
      </c>
      <c r="J6" s="39">
        <f>'[4]Tabelle1'!B7</f>
        <v>0</v>
      </c>
      <c r="K6" s="122">
        <f>'[4]Tabelle1'!C7</f>
        <v>0</v>
      </c>
      <c r="L6" s="63">
        <f>'[4]Tabelle1'!D7</f>
        <v>0</v>
      </c>
      <c r="M6" s="50" t="str">
        <f t="shared" si="3"/>
        <v> </v>
      </c>
      <c r="N6" s="39" t="str">
        <f>'[5]Tabelle1'!B7</f>
        <v>Sommer, Jörg</v>
      </c>
      <c r="O6" s="61">
        <f>'[5]Tabelle1'!C7</f>
        <v>7.9</v>
      </c>
      <c r="P6" s="63">
        <f>'[5]Tabelle1'!D7</f>
        <v>0</v>
      </c>
      <c r="Q6" s="12"/>
    </row>
    <row r="7" spans="1:17" ht="12.75">
      <c r="A7" s="50" t="str">
        <f t="shared" si="0"/>
        <v> </v>
      </c>
      <c r="B7" s="39">
        <f>'[2]Tabelle1'!B8</f>
        <v>0</v>
      </c>
      <c r="C7" s="39">
        <f>'[2]Tabelle1'!C8</f>
        <v>0</v>
      </c>
      <c r="D7" s="119">
        <f>'[2]Tabelle1'!D8</f>
        <v>0</v>
      </c>
      <c r="E7" s="50" t="str">
        <f t="shared" si="1"/>
        <v> </v>
      </c>
      <c r="F7" s="39" t="s">
        <v>62</v>
      </c>
      <c r="G7" s="61">
        <v>11.9</v>
      </c>
      <c r="H7" s="63">
        <f>'[3]Tabelle1'!D8</f>
        <v>0</v>
      </c>
      <c r="I7" s="50" t="str">
        <f t="shared" si="2"/>
        <v> </v>
      </c>
      <c r="J7" s="39">
        <f>'[4]Tabelle1'!B8</f>
        <v>0</v>
      </c>
      <c r="K7" s="122">
        <f>'[4]Tabelle1'!C8</f>
        <v>0</v>
      </c>
      <c r="L7" s="63">
        <f>'[4]Tabelle1'!D8</f>
        <v>0</v>
      </c>
      <c r="M7" s="50" t="str">
        <f t="shared" si="3"/>
        <v> </v>
      </c>
      <c r="N7" s="39" t="str">
        <f>'[5]Tabelle1'!B8</f>
        <v>Vogel, Herbert</v>
      </c>
      <c r="O7" s="61">
        <f>'[5]Tabelle1'!C8</f>
        <v>10.1</v>
      </c>
      <c r="P7" s="63">
        <f>'[5]Tabelle1'!D8</f>
        <v>0</v>
      </c>
      <c r="Q7" s="12"/>
    </row>
    <row r="8" spans="1:19" ht="12.75">
      <c r="A8" s="50" t="str">
        <f t="shared" si="0"/>
        <v> </v>
      </c>
      <c r="B8" s="39">
        <f>'[2]Tabelle1'!B9</f>
        <v>0</v>
      </c>
      <c r="C8" s="39">
        <f>'[2]Tabelle1'!C9</f>
        <v>0</v>
      </c>
      <c r="D8" s="119">
        <f>'[2]Tabelle1'!D9</f>
        <v>0</v>
      </c>
      <c r="E8" s="50" t="str">
        <f t="shared" si="1"/>
        <v> </v>
      </c>
      <c r="F8" s="39" t="str">
        <f>'[3]Tabelle1'!B9</f>
        <v>Keller Peter</v>
      </c>
      <c r="G8" s="61">
        <f>'[3]Tabelle1'!C9</f>
        <v>20.8</v>
      </c>
      <c r="H8" s="63">
        <f>'[3]Tabelle1'!D9</f>
        <v>0</v>
      </c>
      <c r="I8" s="50" t="str">
        <f t="shared" si="2"/>
        <v> </v>
      </c>
      <c r="J8" s="39">
        <f>'[4]Tabelle1'!B9</f>
        <v>0</v>
      </c>
      <c r="K8" s="122">
        <f>'[4]Tabelle1'!C9</f>
        <v>0</v>
      </c>
      <c r="L8" s="63">
        <f>'[4]Tabelle1'!D9</f>
        <v>0</v>
      </c>
      <c r="M8" s="50" t="str">
        <f t="shared" si="3"/>
        <v> </v>
      </c>
      <c r="N8" s="39" t="str">
        <f>'[5]Tabelle1'!B9</f>
        <v>Appt, Erich </v>
      </c>
      <c r="O8" s="61">
        <f>'[5]Tabelle1'!C9</f>
        <v>10.5</v>
      </c>
      <c r="P8" s="63">
        <f>'[5]Tabelle1'!D9</f>
        <v>0</v>
      </c>
      <c r="Q8" s="12"/>
      <c r="R8" s="12"/>
      <c r="S8" s="12"/>
    </row>
    <row r="9" spans="1:19" ht="12.75">
      <c r="A9" s="50" t="str">
        <f t="shared" si="0"/>
        <v> </v>
      </c>
      <c r="B9" s="39">
        <f>'[2]Tabelle1'!B10</f>
        <v>0</v>
      </c>
      <c r="C9" s="39">
        <f>'[2]Tabelle1'!C10</f>
        <v>0</v>
      </c>
      <c r="D9" s="119">
        <f>'[2]Tabelle1'!D10</f>
        <v>0</v>
      </c>
      <c r="E9" s="50" t="str">
        <f t="shared" si="1"/>
        <v> </v>
      </c>
      <c r="F9" s="39" t="str">
        <f>'[3]Tabelle1'!B10</f>
        <v>Keller Rolf</v>
      </c>
      <c r="G9" s="61">
        <f>'[3]Tabelle1'!C10</f>
        <v>11.5</v>
      </c>
      <c r="H9" s="63">
        <f>'[3]Tabelle1'!D10</f>
        <v>0</v>
      </c>
      <c r="I9" s="50" t="str">
        <f t="shared" si="2"/>
        <v> </v>
      </c>
      <c r="J9" s="39">
        <f>'[4]Tabelle1'!B10</f>
        <v>0</v>
      </c>
      <c r="K9" s="122">
        <f>'[4]Tabelle1'!C10</f>
        <v>0</v>
      </c>
      <c r="L9" s="63">
        <f>'[4]Tabelle1'!D10</f>
        <v>0</v>
      </c>
      <c r="M9" s="50" t="str">
        <f t="shared" si="3"/>
        <v> </v>
      </c>
      <c r="N9" s="39" t="str">
        <f>'[5]Tabelle1'!B10</f>
        <v>Kämmerer, Peter</v>
      </c>
      <c r="O9" s="61">
        <f>'[5]Tabelle1'!C10</f>
        <v>10.9</v>
      </c>
      <c r="P9" s="63">
        <f>'[5]Tabelle1'!D10</f>
        <v>0</v>
      </c>
      <c r="Q9" s="12"/>
      <c r="R9" s="12"/>
      <c r="S9" s="12"/>
    </row>
    <row r="10" spans="1:19" ht="12.75">
      <c r="A10" s="50" t="str">
        <f t="shared" si="0"/>
        <v> </v>
      </c>
      <c r="B10" s="39">
        <f>'[2]Tabelle1'!B11</f>
        <v>0</v>
      </c>
      <c r="C10" s="39">
        <f>'[2]Tabelle1'!C11</f>
        <v>0</v>
      </c>
      <c r="D10" s="119">
        <f>'[2]Tabelle1'!D11</f>
        <v>0</v>
      </c>
      <c r="E10" s="50" t="str">
        <f t="shared" si="1"/>
        <v> </v>
      </c>
      <c r="F10" s="39" t="str">
        <f>'[3]Tabelle1'!B11</f>
        <v>Manser Walter</v>
      </c>
      <c r="G10" s="61">
        <f>'[3]Tabelle1'!C11</f>
        <v>15.1</v>
      </c>
      <c r="H10" s="63">
        <f>'[3]Tabelle1'!D11</f>
        <v>0</v>
      </c>
      <c r="I10" s="50" t="str">
        <f t="shared" si="2"/>
        <v> </v>
      </c>
      <c r="J10" s="39">
        <f>'[4]Tabelle1'!B11</f>
        <v>0</v>
      </c>
      <c r="K10" s="122">
        <f>'[4]Tabelle1'!C11</f>
        <v>0</v>
      </c>
      <c r="L10" s="63">
        <f>'[4]Tabelle1'!D11</f>
        <v>0</v>
      </c>
      <c r="M10" s="50" t="str">
        <f t="shared" si="3"/>
        <v> </v>
      </c>
      <c r="N10" s="39">
        <f>'[5]Tabelle1'!B11</f>
        <v>0</v>
      </c>
      <c r="O10" s="61">
        <f>'[5]Tabelle1'!C11</f>
        <v>0</v>
      </c>
      <c r="P10" s="63">
        <f>'[5]Tabelle1'!D11</f>
        <v>0</v>
      </c>
      <c r="Q10" s="12"/>
      <c r="R10" s="12"/>
      <c r="S10" s="12"/>
    </row>
    <row r="11" spans="1:19" ht="12.75">
      <c r="A11" s="50" t="str">
        <f t="shared" si="0"/>
        <v> </v>
      </c>
      <c r="B11" s="39">
        <f>'[2]Tabelle1'!B12</f>
        <v>0</v>
      </c>
      <c r="C11" s="39">
        <f>'[2]Tabelle1'!C12</f>
        <v>0</v>
      </c>
      <c r="D11" s="119">
        <f>'[2]Tabelle1'!D12</f>
        <v>0</v>
      </c>
      <c r="E11" s="50" t="str">
        <f t="shared" si="1"/>
        <v> </v>
      </c>
      <c r="F11" s="39" t="str">
        <f>'[3]Tabelle1'!B12</f>
        <v>Meyer Hans-Jürg</v>
      </c>
      <c r="G11" s="61">
        <f>'[3]Tabelle1'!C12</f>
        <v>11.8</v>
      </c>
      <c r="H11" s="63">
        <f>'[3]Tabelle1'!D12</f>
        <v>0</v>
      </c>
      <c r="I11" s="50" t="str">
        <f t="shared" si="2"/>
        <v> </v>
      </c>
      <c r="J11" s="39">
        <f>'[4]Tabelle1'!B12</f>
        <v>0</v>
      </c>
      <c r="K11" s="122">
        <f>'[4]Tabelle1'!C12</f>
        <v>0</v>
      </c>
      <c r="L11" s="63">
        <f>'[4]Tabelle1'!D12</f>
        <v>0</v>
      </c>
      <c r="M11" s="50" t="str">
        <f t="shared" si="3"/>
        <v> </v>
      </c>
      <c r="N11" s="39" t="str">
        <f>'[5]Tabelle1'!B12</f>
        <v>Freitag, Manfred</v>
      </c>
      <c r="O11" s="61">
        <f>'[5]Tabelle1'!C12</f>
        <v>13.1</v>
      </c>
      <c r="P11" s="63">
        <f>'[5]Tabelle1'!D12</f>
        <v>0</v>
      </c>
      <c r="Q11" s="12"/>
      <c r="R11" s="12"/>
      <c r="S11" s="12"/>
    </row>
    <row r="12" spans="1:19" ht="12.75">
      <c r="A12" s="50" t="str">
        <f t="shared" si="0"/>
        <v> </v>
      </c>
      <c r="B12" s="39">
        <f>'[2]Tabelle1'!B13</f>
        <v>0</v>
      </c>
      <c r="C12" s="39">
        <f>'[2]Tabelle1'!C13</f>
        <v>0</v>
      </c>
      <c r="D12" s="119">
        <f>'[2]Tabelle1'!D13</f>
        <v>0</v>
      </c>
      <c r="E12" s="50" t="str">
        <f t="shared" si="1"/>
        <v> </v>
      </c>
      <c r="F12" s="39" t="str">
        <f>'[3]Tabelle1'!B13</f>
        <v>Vidal Jesus</v>
      </c>
      <c r="G12" s="61">
        <f>'[3]Tabelle1'!C13</f>
        <v>5</v>
      </c>
      <c r="H12" s="63">
        <f>'[3]Tabelle1'!D13</f>
        <v>0</v>
      </c>
      <c r="I12" s="50" t="str">
        <f t="shared" si="2"/>
        <v> </v>
      </c>
      <c r="J12" s="39">
        <f>'[4]Tabelle1'!B13</f>
        <v>0</v>
      </c>
      <c r="K12" s="122">
        <f>'[4]Tabelle1'!C13</f>
        <v>0</v>
      </c>
      <c r="L12" s="63">
        <f>'[4]Tabelle1'!D13</f>
        <v>0</v>
      </c>
      <c r="M12" s="50" t="str">
        <f t="shared" si="3"/>
        <v> </v>
      </c>
      <c r="N12" s="39" t="str">
        <f>'[5]Tabelle1'!B13</f>
        <v>Hämmerle, Hanno</v>
      </c>
      <c r="O12" s="61">
        <f>'[5]Tabelle1'!C13</f>
        <v>15.9</v>
      </c>
      <c r="P12" s="63">
        <f>'[5]Tabelle1'!D13</f>
        <v>0</v>
      </c>
      <c r="Q12" s="12"/>
      <c r="R12" s="12"/>
      <c r="S12" s="12"/>
    </row>
    <row r="13" spans="1:19" ht="12.75">
      <c r="A13" s="50" t="str">
        <f t="shared" si="0"/>
        <v> </v>
      </c>
      <c r="B13" s="39">
        <f>'[2]Tabelle1'!B14</f>
        <v>0</v>
      </c>
      <c r="C13" s="39">
        <f>'[2]Tabelle1'!C14</f>
        <v>0</v>
      </c>
      <c r="D13" s="120">
        <f>'[2]Tabelle1'!D14</f>
        <v>0</v>
      </c>
      <c r="E13" s="50" t="str">
        <f t="shared" si="1"/>
        <v> </v>
      </c>
      <c r="F13" s="39" t="str">
        <f>'[3]Tabelle1'!B14</f>
        <v>Weibel Marcel</v>
      </c>
      <c r="G13" s="61">
        <f>'[3]Tabelle1'!C14</f>
        <v>22.5</v>
      </c>
      <c r="H13" s="64">
        <f>'[3]Tabelle1'!D14</f>
        <v>0</v>
      </c>
      <c r="I13" s="50" t="str">
        <f t="shared" si="2"/>
        <v> </v>
      </c>
      <c r="J13" s="39">
        <f>'[4]Tabelle1'!B14</f>
        <v>0</v>
      </c>
      <c r="K13" s="123">
        <f>'[4]Tabelle1'!C14</f>
        <v>0</v>
      </c>
      <c r="L13" s="64">
        <f>'[4]Tabelle1'!D14</f>
        <v>0</v>
      </c>
      <c r="M13" s="50" t="str">
        <f t="shared" si="3"/>
        <v> </v>
      </c>
      <c r="N13" s="39" t="str">
        <f>'[5]Tabelle1'!B14</f>
        <v>Schenkenbach, Peter</v>
      </c>
      <c r="O13" s="61">
        <f>'[5]Tabelle1'!C14</f>
        <v>16.4</v>
      </c>
      <c r="P13" s="64">
        <f>'[5]Tabelle1'!D14</f>
        <v>0</v>
      </c>
      <c r="Q13" s="12"/>
      <c r="R13" s="12"/>
      <c r="S13" s="12"/>
    </row>
    <row r="14" spans="1:19" s="47" customFormat="1" ht="12.75">
      <c r="A14" s="51"/>
      <c r="B14" s="52">
        <v>1</v>
      </c>
      <c r="C14" s="53" t="str">
        <f>IF(D14=0," ",SUM(C5:C13)/D14)</f>
        <v> </v>
      </c>
      <c r="D14" s="54">
        <f>COUNTIF(C5:C13,"&gt;0")</f>
        <v>0</v>
      </c>
      <c r="E14" s="51"/>
      <c r="F14" s="52">
        <v>2</v>
      </c>
      <c r="G14" s="53">
        <f>IF(H14=0," ",SUM(G5:G13)/H14)</f>
        <v>13.499999999999998</v>
      </c>
      <c r="H14" s="54">
        <f>COUNTIF(G5:G13,"&gt;0")</f>
        <v>9</v>
      </c>
      <c r="I14" s="51"/>
      <c r="J14" s="52">
        <v>3</v>
      </c>
      <c r="K14" s="53" t="str">
        <f>IF(L14=0," ",SUM(K5:K13)/L14)</f>
        <v> </v>
      </c>
      <c r="L14" s="54">
        <f>COUNTIF(K5:K13,"&gt;0")</f>
        <v>0</v>
      </c>
      <c r="M14" s="51"/>
      <c r="N14" s="52">
        <v>4</v>
      </c>
      <c r="O14" s="53">
        <f>IF(P14=0," ",SUM(O5:O13)/P14)</f>
        <v>11.3875</v>
      </c>
      <c r="P14" s="54">
        <f>COUNTIF(O5:O13,"&gt;0")</f>
        <v>8</v>
      </c>
      <c r="Q14" s="51"/>
      <c r="R14" s="51"/>
      <c r="S14" s="51"/>
    </row>
    <row r="15" spans="1:19" ht="12.75">
      <c r="A15" s="12"/>
      <c r="B15" s="40"/>
      <c r="C15" s="12"/>
      <c r="D15" s="12"/>
      <c r="E15" s="9"/>
      <c r="F15" s="40"/>
      <c r="G15" s="12"/>
      <c r="H15" s="12"/>
      <c r="I15" s="12"/>
      <c r="J15" s="40"/>
      <c r="K15" s="12"/>
      <c r="L15" s="12"/>
      <c r="M15" s="12"/>
      <c r="N15" s="40"/>
      <c r="O15" s="12"/>
      <c r="P15" s="12"/>
      <c r="Q15" s="12"/>
      <c r="R15" s="12"/>
      <c r="S15" s="12"/>
    </row>
    <row r="16" spans="1:19" ht="12.75">
      <c r="A16" s="12"/>
      <c r="B16" s="40"/>
      <c r="C16" s="12"/>
      <c r="D16" s="12"/>
      <c r="E16" s="9"/>
      <c r="F16" s="40"/>
      <c r="G16" s="12"/>
      <c r="H16" s="12"/>
      <c r="I16" s="12"/>
      <c r="J16" s="40"/>
      <c r="K16" s="12"/>
      <c r="L16" s="12"/>
      <c r="M16" s="12"/>
      <c r="N16" s="40"/>
      <c r="O16" s="12"/>
      <c r="P16" s="12"/>
      <c r="Q16" s="12"/>
      <c r="R16" s="12"/>
      <c r="S16" s="12"/>
    </row>
    <row r="17" spans="1:19" ht="12.75">
      <c r="A17" s="7"/>
      <c r="B17" s="142" t="str">
        <f>'[1]Tabelle1'!$B$4</f>
        <v>Lipperswil</v>
      </c>
      <c r="C17" s="142"/>
      <c r="D17" s="142"/>
      <c r="E17" s="48"/>
      <c r="F17" s="142" t="str">
        <f>'[6]Tabelle1'!$B$4</f>
        <v>GC Memmingen</v>
      </c>
      <c r="G17" s="142"/>
      <c r="H17" s="142"/>
      <c r="I17" s="7"/>
      <c r="J17" s="142" t="str">
        <f>'[7]Tabelle1'!$B$4</f>
        <v>GC Owingen</v>
      </c>
      <c r="K17" s="142"/>
      <c r="L17" s="142"/>
      <c r="M17" s="7"/>
      <c r="N17" s="143" t="str">
        <f>'[8]Tabelle1'!$B$4</f>
        <v>GC Ravensburg</v>
      </c>
      <c r="O17" s="143"/>
      <c r="P17" s="143"/>
      <c r="Q17" s="12"/>
      <c r="R17" s="12"/>
      <c r="S17" s="12"/>
    </row>
    <row r="18" spans="1:17" ht="12.75">
      <c r="A18" s="12"/>
      <c r="B18" s="38" t="s">
        <v>0</v>
      </c>
      <c r="C18" s="8" t="s">
        <v>57</v>
      </c>
      <c r="D18" s="49" t="s">
        <v>13</v>
      </c>
      <c r="E18" s="9"/>
      <c r="F18" s="38" t="s">
        <v>0</v>
      </c>
      <c r="G18" s="8" t="s">
        <v>57</v>
      </c>
      <c r="H18" s="49" t="s">
        <v>13</v>
      </c>
      <c r="I18" s="12"/>
      <c r="J18" s="38" t="s">
        <v>0</v>
      </c>
      <c r="K18" s="8" t="s">
        <v>57</v>
      </c>
      <c r="L18" s="49" t="s">
        <v>13</v>
      </c>
      <c r="M18" s="12"/>
      <c r="N18" s="38" t="s">
        <v>0</v>
      </c>
      <c r="O18" s="8" t="s">
        <v>57</v>
      </c>
      <c r="P18" s="49" t="s">
        <v>13</v>
      </c>
      <c r="Q18" s="12"/>
    </row>
    <row r="19" spans="1:19" ht="12.75">
      <c r="A19" s="50" t="str">
        <f aca="true" t="shared" si="4" ref="A19:A27">IF(C19&gt;28.4,"x"," ")</f>
        <v> </v>
      </c>
      <c r="B19" s="39" t="str">
        <f>'[1]Tabelle1'!B6</f>
        <v>René Schmid</v>
      </c>
      <c r="C19" s="61">
        <v>17.6</v>
      </c>
      <c r="D19" s="62">
        <f>'[1]Tabelle1'!D6</f>
        <v>0</v>
      </c>
      <c r="E19" s="50" t="str">
        <f aca="true" t="shared" si="5" ref="E19:E27">IF(G19&gt;28.4,"x"," ")</f>
        <v> </v>
      </c>
      <c r="F19" s="39" t="str">
        <f>'[6]Tabelle1'!B6</f>
        <v>Koch Markus</v>
      </c>
      <c r="G19" s="61">
        <v>6</v>
      </c>
      <c r="H19" s="62">
        <f>'[6]Tabelle1'!D6</f>
        <v>0</v>
      </c>
      <c r="I19" s="50" t="str">
        <f aca="true" t="shared" si="6" ref="I19:I27">IF(K19&gt;28.4,"x"," ")</f>
        <v> </v>
      </c>
      <c r="J19" s="39" t="str">
        <f>'[7]Tabelle1'!B6</f>
        <v>Harms Günther</v>
      </c>
      <c r="K19" s="61">
        <f>'[7]Tabelle1'!C6</f>
        <v>16.5</v>
      </c>
      <c r="L19" s="62" t="str">
        <f>'[7]Tabelle1'!D6</f>
        <v>X</v>
      </c>
      <c r="M19" s="50" t="str">
        <f aca="true" t="shared" si="7" ref="M19:M27">IF(O19&gt;28.4,"x"," ")</f>
        <v> </v>
      </c>
      <c r="N19" s="39" t="str">
        <f>'[8]Tabelle1'!B6</f>
        <v>Schmies, Joachim F.</v>
      </c>
      <c r="O19" s="61">
        <f>'[8]Tabelle1'!C6</f>
        <v>13.6</v>
      </c>
      <c r="P19" s="62" t="str">
        <f>'[8]Tabelle1'!D6</f>
        <v> </v>
      </c>
      <c r="Q19" s="12"/>
      <c r="R19" s="12"/>
      <c r="S19" s="12"/>
    </row>
    <row r="20" spans="1:19" ht="12.75">
      <c r="A20" s="50" t="str">
        <f t="shared" si="4"/>
        <v> </v>
      </c>
      <c r="B20" s="39" t="str">
        <f>'[1]Tabelle1'!B7</f>
        <v>Rickenmann Ernst</v>
      </c>
      <c r="C20" s="61">
        <v>17.3</v>
      </c>
      <c r="D20" s="63">
        <f>'[1]Tabelle1'!D7</f>
        <v>0</v>
      </c>
      <c r="E20" s="50" t="str">
        <f t="shared" si="5"/>
        <v> </v>
      </c>
      <c r="F20" s="39" t="str">
        <f>'[6]Tabelle1'!B7</f>
        <v>Schmid Roland</v>
      </c>
      <c r="G20" s="61">
        <f>'[6]Tabelle1'!C7</f>
        <v>8.2</v>
      </c>
      <c r="H20" s="63">
        <f>'[6]Tabelle1'!D7</f>
        <v>0</v>
      </c>
      <c r="I20" s="50" t="str">
        <f t="shared" si="6"/>
        <v> </v>
      </c>
      <c r="J20" s="39">
        <f>'[7]Tabelle1'!B7</f>
        <v>0</v>
      </c>
      <c r="K20" s="61">
        <f>'[7]Tabelle1'!C7</f>
        <v>0</v>
      </c>
      <c r="L20" s="63">
        <f>'[7]Tabelle1'!D7</f>
        <v>0</v>
      </c>
      <c r="M20" s="50" t="str">
        <f t="shared" si="7"/>
        <v> </v>
      </c>
      <c r="N20" s="39" t="str">
        <f>'[8]Tabelle1'!B7</f>
        <v>Hammerstein, Gerd</v>
      </c>
      <c r="O20" s="61">
        <f>'[8]Tabelle1'!C7</f>
        <v>13.8</v>
      </c>
      <c r="P20" s="63" t="str">
        <f>'[8]Tabelle1'!D7</f>
        <v>x</v>
      </c>
      <c r="Q20" s="12"/>
      <c r="R20" s="12"/>
      <c r="S20" s="12"/>
    </row>
    <row r="21" spans="1:19" ht="12.75">
      <c r="A21" s="50" t="str">
        <f t="shared" si="4"/>
        <v> </v>
      </c>
      <c r="B21" s="39" t="str">
        <f>'[1]Tabelle1'!B8</f>
        <v>David Wilson</v>
      </c>
      <c r="C21" s="61">
        <v>6.5</v>
      </c>
      <c r="D21" s="63">
        <f>'[1]Tabelle1'!D8</f>
        <v>0</v>
      </c>
      <c r="E21" s="50" t="str">
        <f t="shared" si="5"/>
        <v> </v>
      </c>
      <c r="F21" s="39" t="str">
        <f>'[6]Tabelle1'!B8</f>
        <v>Hume John</v>
      </c>
      <c r="G21" s="61">
        <f>'[6]Tabelle1'!C8</f>
        <v>9.6</v>
      </c>
      <c r="H21" s="63">
        <f>'[6]Tabelle1'!D8</f>
        <v>0</v>
      </c>
      <c r="I21" s="50" t="str">
        <f t="shared" si="6"/>
        <v> </v>
      </c>
      <c r="J21" s="39">
        <f>'[7]Tabelle1'!B8</f>
        <v>0</v>
      </c>
      <c r="K21" s="61">
        <f>'[7]Tabelle1'!C8</f>
        <v>0</v>
      </c>
      <c r="L21" s="63">
        <f>'[7]Tabelle1'!D8</f>
        <v>0</v>
      </c>
      <c r="M21" s="50" t="str">
        <f t="shared" si="7"/>
        <v> </v>
      </c>
      <c r="N21" s="39" t="str">
        <f>'[8]Tabelle1'!B8</f>
        <v>Bertsche, Ludwig</v>
      </c>
      <c r="O21" s="61">
        <f>'[8]Tabelle1'!C8</f>
        <v>13.9</v>
      </c>
      <c r="P21" s="63" t="str">
        <f>'[8]Tabelle1'!D8</f>
        <v> </v>
      </c>
      <c r="Q21" s="12"/>
      <c r="R21" s="12"/>
      <c r="S21" s="12"/>
    </row>
    <row r="22" spans="1:19" ht="12.75">
      <c r="A22" s="50" t="str">
        <f t="shared" si="4"/>
        <v> </v>
      </c>
      <c r="B22" s="39" t="str">
        <f>'[1]Tabelle1'!B9</f>
        <v>Ernst Erb</v>
      </c>
      <c r="C22" s="61">
        <v>14.7</v>
      </c>
      <c r="D22" s="63" t="str">
        <f>'[1]Tabelle1'!D9</f>
        <v>X</v>
      </c>
      <c r="E22" s="50" t="str">
        <f t="shared" si="5"/>
        <v> </v>
      </c>
      <c r="F22" s="39" t="str">
        <f>'[6]Tabelle1'!B9</f>
        <v>Klemens Manfred</v>
      </c>
      <c r="G22" s="61">
        <f>'[6]Tabelle1'!C9</f>
        <v>9.7</v>
      </c>
      <c r="H22" s="63">
        <f>'[6]Tabelle1'!D9</f>
        <v>0</v>
      </c>
      <c r="I22" s="50" t="str">
        <f t="shared" si="6"/>
        <v> </v>
      </c>
      <c r="J22" s="39">
        <f>'[7]Tabelle1'!B9</f>
        <v>0</v>
      </c>
      <c r="K22" s="61">
        <f>'[7]Tabelle1'!C9</f>
        <v>0</v>
      </c>
      <c r="L22" s="63">
        <f>'[7]Tabelle1'!D9</f>
        <v>0</v>
      </c>
      <c r="M22" s="50" t="str">
        <f t="shared" si="7"/>
        <v> </v>
      </c>
      <c r="N22" s="39" t="str">
        <f>'[8]Tabelle1'!B9</f>
        <v>Bausch, Otto</v>
      </c>
      <c r="O22" s="61">
        <f>'[8]Tabelle1'!C9</f>
        <v>14.5</v>
      </c>
      <c r="P22" s="63" t="str">
        <f>'[8]Tabelle1'!D9</f>
        <v> </v>
      </c>
      <c r="Q22" s="12"/>
      <c r="R22" s="12"/>
      <c r="S22" s="12"/>
    </row>
    <row r="23" spans="1:19" ht="12.75">
      <c r="A23" s="50" t="str">
        <f t="shared" si="4"/>
        <v> </v>
      </c>
      <c r="B23" s="39">
        <f>'[1]Tabelle1'!B10</f>
        <v>0</v>
      </c>
      <c r="C23" s="61">
        <f>'[1]Tabelle1'!C10</f>
        <v>0</v>
      </c>
      <c r="D23" s="63">
        <f>'[1]Tabelle1'!D10</f>
        <v>0</v>
      </c>
      <c r="E23" s="50" t="str">
        <f t="shared" si="5"/>
        <v> </v>
      </c>
      <c r="F23" s="39" t="str">
        <f>'[6]Tabelle1'!B10</f>
        <v>Günther Bernd</v>
      </c>
      <c r="G23" s="61">
        <f>'[6]Tabelle1'!C10</f>
        <v>10.5</v>
      </c>
      <c r="H23" s="63">
        <f>'[6]Tabelle1'!D10</f>
        <v>0</v>
      </c>
      <c r="I23" s="50" t="str">
        <f t="shared" si="6"/>
        <v> </v>
      </c>
      <c r="J23" s="39">
        <f>'[7]Tabelle1'!B10</f>
        <v>0</v>
      </c>
      <c r="K23" s="61">
        <f>'[7]Tabelle1'!C10</f>
        <v>0</v>
      </c>
      <c r="L23" s="63">
        <f>'[7]Tabelle1'!D10</f>
        <v>0</v>
      </c>
      <c r="M23" s="50" t="str">
        <f t="shared" si="7"/>
        <v> </v>
      </c>
      <c r="N23" s="39" t="str">
        <f>'[8]Tabelle1'!B10</f>
        <v>Kohley, Manfred</v>
      </c>
      <c r="O23" s="61">
        <f>'[8]Tabelle1'!C10</f>
        <v>14.5</v>
      </c>
      <c r="P23" s="63" t="str">
        <f>'[8]Tabelle1'!D10</f>
        <v> </v>
      </c>
      <c r="Q23" s="12"/>
      <c r="R23" s="12"/>
      <c r="S23" s="12"/>
    </row>
    <row r="24" spans="1:19" ht="12.75">
      <c r="A24" s="50" t="str">
        <f t="shared" si="4"/>
        <v> </v>
      </c>
      <c r="B24" s="39">
        <f>'[1]Tabelle1'!B11</f>
        <v>0</v>
      </c>
      <c r="C24" s="61">
        <f>'[1]Tabelle1'!C11</f>
        <v>0</v>
      </c>
      <c r="D24" s="63">
        <f>'[1]Tabelle1'!D11</f>
        <v>0</v>
      </c>
      <c r="E24" s="50" t="str">
        <f t="shared" si="5"/>
        <v> </v>
      </c>
      <c r="F24" s="39" t="str">
        <f>'[6]Tabelle1'!B11</f>
        <v>Jielg Walter</v>
      </c>
      <c r="G24" s="61">
        <f>'[6]Tabelle1'!C11</f>
        <v>13.6</v>
      </c>
      <c r="H24" s="63">
        <f>'[6]Tabelle1'!D11</f>
        <v>0</v>
      </c>
      <c r="I24" s="50" t="str">
        <f t="shared" si="6"/>
        <v> </v>
      </c>
      <c r="J24" s="39">
        <f>'[7]Tabelle1'!B11</f>
        <v>0</v>
      </c>
      <c r="K24" s="61">
        <f>'[7]Tabelle1'!C11</f>
        <v>0</v>
      </c>
      <c r="L24" s="63">
        <f>'[7]Tabelle1'!D11</f>
        <v>0</v>
      </c>
      <c r="M24" s="50" t="str">
        <f t="shared" si="7"/>
        <v> </v>
      </c>
      <c r="N24" s="39" t="str">
        <f>'[8]Tabelle1'!B11</f>
        <v>Gutzwiller, Ingrid</v>
      </c>
      <c r="O24" s="61">
        <f>'[8]Tabelle1'!C11</f>
        <v>15.7</v>
      </c>
      <c r="P24" s="63" t="str">
        <f>'[8]Tabelle1'!D11</f>
        <v> </v>
      </c>
      <c r="Q24" s="12"/>
      <c r="R24" s="12"/>
      <c r="S24" s="12"/>
    </row>
    <row r="25" spans="1:19" ht="12.75">
      <c r="A25" s="50" t="str">
        <f t="shared" si="4"/>
        <v> </v>
      </c>
      <c r="B25" s="39">
        <f>'[1]Tabelle1'!B12</f>
        <v>0</v>
      </c>
      <c r="C25" s="61">
        <f>'[1]Tabelle1'!C12</f>
        <v>0</v>
      </c>
      <c r="D25" s="63">
        <f>'[1]Tabelle1'!D12</f>
        <v>0</v>
      </c>
      <c r="E25" s="50" t="str">
        <f t="shared" si="5"/>
        <v> </v>
      </c>
      <c r="F25" s="39" t="str">
        <f>'[6]Tabelle1'!B12</f>
        <v>Specht Leo</v>
      </c>
      <c r="G25" s="61">
        <f>'[6]Tabelle1'!C12</f>
        <v>14.3</v>
      </c>
      <c r="H25" s="63">
        <f>'[6]Tabelle1'!D12</f>
        <v>0</v>
      </c>
      <c r="I25" s="50" t="str">
        <f t="shared" si="6"/>
        <v> </v>
      </c>
      <c r="J25" s="39">
        <f>'[7]Tabelle1'!B12</f>
        <v>0</v>
      </c>
      <c r="K25" s="61">
        <f>'[7]Tabelle1'!C12</f>
        <v>0</v>
      </c>
      <c r="L25" s="63">
        <f>'[7]Tabelle1'!D12</f>
        <v>0</v>
      </c>
      <c r="M25" s="50" t="str">
        <f t="shared" si="7"/>
        <v> </v>
      </c>
      <c r="N25" s="39" t="str">
        <f>'[8]Tabelle1'!B12</f>
        <v>Dohm, Hans-Walter</v>
      </c>
      <c r="O25" s="61">
        <f>'[8]Tabelle1'!C12</f>
        <v>20.6</v>
      </c>
      <c r="P25" s="63" t="str">
        <f>'[8]Tabelle1'!D12</f>
        <v>x</v>
      </c>
      <c r="Q25" s="12"/>
      <c r="R25" s="12"/>
      <c r="S25" s="12"/>
    </row>
    <row r="26" spans="1:19" ht="12.75">
      <c r="A26" s="50" t="str">
        <f t="shared" si="4"/>
        <v> </v>
      </c>
      <c r="B26" s="39">
        <f>'[1]Tabelle1'!B13</f>
        <v>0</v>
      </c>
      <c r="C26" s="61">
        <f>'[1]Tabelle1'!C13</f>
        <v>0</v>
      </c>
      <c r="D26" s="63">
        <f>'[1]Tabelle1'!D13</f>
        <v>0</v>
      </c>
      <c r="E26" s="50" t="str">
        <f t="shared" si="5"/>
        <v> </v>
      </c>
      <c r="F26" s="39" t="str">
        <f>'[6]Tabelle1'!B13</f>
        <v>Steinhauser Alfons</v>
      </c>
      <c r="G26" s="61">
        <f>'[6]Tabelle1'!C13</f>
        <v>16.1</v>
      </c>
      <c r="H26" s="63">
        <f>'[6]Tabelle1'!D13</f>
        <v>0</v>
      </c>
      <c r="I26" s="50" t="str">
        <f t="shared" si="6"/>
        <v> </v>
      </c>
      <c r="J26" s="39">
        <f>'[7]Tabelle1'!B13</f>
        <v>0</v>
      </c>
      <c r="K26" s="61">
        <f>'[7]Tabelle1'!C13</f>
        <v>0</v>
      </c>
      <c r="L26" s="63">
        <f>'[7]Tabelle1'!D13</f>
        <v>0</v>
      </c>
      <c r="M26" s="50" t="str">
        <f t="shared" si="7"/>
        <v> </v>
      </c>
      <c r="N26" s="39" t="str">
        <f>'[8]Tabelle1'!B13</f>
        <v>Brinkhoff. Heide</v>
      </c>
      <c r="O26" s="61">
        <f>'[8]Tabelle1'!C13</f>
        <v>25.6</v>
      </c>
      <c r="P26" s="63">
        <f>'[8]Tabelle1'!D13</f>
        <v>0</v>
      </c>
      <c r="Q26" s="12"/>
      <c r="R26" s="12"/>
      <c r="S26" s="12"/>
    </row>
    <row r="27" spans="1:19" ht="12.75">
      <c r="A27" s="50" t="str">
        <f t="shared" si="4"/>
        <v> </v>
      </c>
      <c r="B27" s="39">
        <f>'[1]Tabelle1'!B14</f>
        <v>0</v>
      </c>
      <c r="C27" s="61">
        <f>'[1]Tabelle1'!C14</f>
        <v>0</v>
      </c>
      <c r="D27" s="64">
        <f>'[1]Tabelle1'!D14</f>
        <v>0</v>
      </c>
      <c r="E27" s="50" t="str">
        <f t="shared" si="5"/>
        <v> </v>
      </c>
      <c r="F27" s="39" t="str">
        <f>'[6]Tabelle1'!B14</f>
        <v>Glocker-Riegel</v>
      </c>
      <c r="G27" s="61">
        <f>'[6]Tabelle1'!C14</f>
        <v>17.2</v>
      </c>
      <c r="H27" s="64" t="str">
        <f>'[6]Tabelle1'!D14</f>
        <v>x</v>
      </c>
      <c r="I27" s="50" t="str">
        <f t="shared" si="6"/>
        <v> </v>
      </c>
      <c r="J27" s="39">
        <f>'[7]Tabelle1'!B14</f>
        <v>0</v>
      </c>
      <c r="K27" s="61">
        <f>'[7]Tabelle1'!C14</f>
        <v>0</v>
      </c>
      <c r="L27" s="64">
        <f>'[7]Tabelle1'!D14</f>
        <v>0</v>
      </c>
      <c r="M27" s="50" t="str">
        <f t="shared" si="7"/>
        <v> </v>
      </c>
      <c r="N27" s="39" t="str">
        <f>'[8]Tabelle1'!B14</f>
        <v> </v>
      </c>
      <c r="O27" s="61">
        <f>'[8]Tabelle1'!C14</f>
        <v>0</v>
      </c>
      <c r="P27" s="64" t="str">
        <f>'[8]Tabelle1'!D14</f>
        <v> </v>
      </c>
      <c r="Q27" s="12"/>
      <c r="R27" s="12"/>
      <c r="S27" s="12"/>
    </row>
    <row r="28" spans="1:19" s="47" customFormat="1" ht="12.75">
      <c r="A28" s="51"/>
      <c r="B28" s="52">
        <v>5</v>
      </c>
      <c r="C28" s="53">
        <f>IF(D28=0," ",SUM(C19:C27)/D28)</f>
        <v>14.025000000000002</v>
      </c>
      <c r="D28" s="54">
        <f>COUNTIF(C19:C27,"&gt;0")</f>
        <v>4</v>
      </c>
      <c r="E28" s="51"/>
      <c r="F28" s="52">
        <v>6</v>
      </c>
      <c r="G28" s="53">
        <f>IF(H28=0," ",SUM(G19:G27)/H28)</f>
        <v>11.68888888888889</v>
      </c>
      <c r="H28" s="54">
        <f>COUNTIF(G19:G27,"&gt;0")</f>
        <v>9</v>
      </c>
      <c r="I28" s="51"/>
      <c r="J28" s="52">
        <v>7</v>
      </c>
      <c r="K28" s="53">
        <f>IF(L28=0," ",SUM(K19:K27)/L28)</f>
        <v>16.5</v>
      </c>
      <c r="L28" s="54">
        <f>COUNTIF(K19:K27,"&gt;0")</f>
        <v>1</v>
      </c>
      <c r="M28" s="51"/>
      <c r="N28" s="52">
        <v>8</v>
      </c>
      <c r="O28" s="53">
        <f>IF(P28=0," ",SUM(O19:O27)/P28)</f>
        <v>16.525</v>
      </c>
      <c r="P28" s="54">
        <f>COUNTIF(O19:O27,"&gt;0")</f>
        <v>8</v>
      </c>
      <c r="Q28" s="51"/>
      <c r="R28" s="51"/>
      <c r="S28" s="51"/>
    </row>
    <row r="29" spans="1:20" ht="12.75">
      <c r="A29" s="12"/>
      <c r="B29" s="40"/>
      <c r="C29" s="12"/>
      <c r="D29" s="12"/>
      <c r="E29" s="9"/>
      <c r="F29" s="40"/>
      <c r="G29" s="12"/>
      <c r="H29" s="12"/>
      <c r="I29" s="12"/>
      <c r="J29" s="40"/>
      <c r="K29" s="12"/>
      <c r="L29" s="12"/>
      <c r="M29" s="12"/>
      <c r="N29" s="40"/>
      <c r="O29" s="12"/>
      <c r="P29" s="12"/>
      <c r="Q29" s="12"/>
      <c r="R29" s="12"/>
      <c r="T29" s="12"/>
    </row>
    <row r="30" spans="1:20" ht="12.75">
      <c r="A30" s="12"/>
      <c r="B30" s="40"/>
      <c r="C30" s="12"/>
      <c r="D30" s="12"/>
      <c r="E30" s="9"/>
      <c r="F30" s="40"/>
      <c r="G30" s="12"/>
      <c r="H30" s="12"/>
      <c r="I30" s="12"/>
      <c r="J30" s="40"/>
      <c r="K30" s="12"/>
      <c r="L30" s="12"/>
      <c r="M30" s="12"/>
      <c r="N30" s="40"/>
      <c r="O30" s="12"/>
      <c r="P30" s="12"/>
      <c r="Q30" s="12"/>
      <c r="R30" s="12"/>
      <c r="T30" s="12"/>
    </row>
    <row r="31" spans="1:20" ht="12.75">
      <c r="A31" s="7"/>
      <c r="B31" s="142" t="str">
        <f>'[9]Tabelle1'!$B$4</f>
        <v>GC Steißlingen</v>
      </c>
      <c r="C31" s="142"/>
      <c r="D31" s="142"/>
      <c r="E31" s="48"/>
      <c r="F31" s="142" t="str">
        <f>'[10]Tabelle1'!$B$4</f>
        <v>GC Waldkirch</v>
      </c>
      <c r="G31" s="142"/>
      <c r="H31" s="142"/>
      <c r="I31" s="7"/>
      <c r="J31" s="142" t="str">
        <f>'[11]Tabelle1'!$B$4</f>
        <v>GC Weißensberg</v>
      </c>
      <c r="K31" s="142"/>
      <c r="L31" s="142"/>
      <c r="M31" s="7"/>
      <c r="N31" s="142" t="str">
        <f>'[12]Tabelle1'!$B$4</f>
        <v>frei</v>
      </c>
      <c r="O31" s="142"/>
      <c r="P31" s="142"/>
      <c r="Q31" s="12"/>
      <c r="R31" s="12"/>
      <c r="T31" s="12"/>
    </row>
    <row r="32" spans="1:20" ht="12.75">
      <c r="A32" s="12"/>
      <c r="B32" s="38" t="s">
        <v>0</v>
      </c>
      <c r="C32" s="8" t="s">
        <v>57</v>
      </c>
      <c r="D32" s="49" t="s">
        <v>13</v>
      </c>
      <c r="E32" s="9"/>
      <c r="F32" s="38" t="s">
        <v>0</v>
      </c>
      <c r="G32" s="8" t="s">
        <v>57</v>
      </c>
      <c r="H32" s="49" t="s">
        <v>13</v>
      </c>
      <c r="I32" s="12"/>
      <c r="J32" s="38" t="s">
        <v>0</v>
      </c>
      <c r="K32" s="8" t="s">
        <v>57</v>
      </c>
      <c r="L32" s="49" t="s">
        <v>13</v>
      </c>
      <c r="M32" s="12"/>
      <c r="N32" s="38" t="s">
        <v>0</v>
      </c>
      <c r="O32" s="8" t="s">
        <v>57</v>
      </c>
      <c r="P32" s="49" t="s">
        <v>13</v>
      </c>
      <c r="Q32" s="12"/>
      <c r="R32" s="12"/>
      <c r="T32" s="12"/>
    </row>
    <row r="33" spans="1:20" ht="12.75">
      <c r="A33" s="50" t="str">
        <f aca="true" t="shared" si="8" ref="A33:A41">IF(C33&gt;28.4,"x"," ")</f>
        <v> </v>
      </c>
      <c r="B33" s="39" t="str">
        <f>'[9]Tabelle1'!B6</f>
        <v>Dr. Walter Wilhelm</v>
      </c>
      <c r="C33" s="61">
        <f>'[9]Tabelle1'!C6</f>
        <v>8.3</v>
      </c>
      <c r="D33" s="62">
        <f>'[9]Tabelle1'!D6</f>
        <v>0</v>
      </c>
      <c r="E33" s="50" t="str">
        <f aca="true" t="shared" si="9" ref="E33:E41">IF(G33&gt;28.4,"x"," ")</f>
        <v> </v>
      </c>
      <c r="F33" s="39">
        <f>'[10]Tabelle1'!B6</f>
        <v>0</v>
      </c>
      <c r="G33" s="61">
        <f>'[10]Tabelle1'!C6</f>
        <v>0</v>
      </c>
      <c r="H33" s="62">
        <f>'[10]Tabelle1'!D6</f>
        <v>0</v>
      </c>
      <c r="I33" s="50" t="str">
        <f aca="true" t="shared" si="10" ref="I33:I41">IF(K33&gt;28.4,"x"," ")</f>
        <v> </v>
      </c>
      <c r="J33" s="39" t="str">
        <f>'[11]Tabelle1'!B6</f>
        <v>Greussing, Thomas</v>
      </c>
      <c r="K33" s="61">
        <f>'[11]Tabelle1'!C6</f>
        <v>8.4</v>
      </c>
      <c r="L33" s="62">
        <f>'[11]Tabelle1'!D6</f>
        <v>0</v>
      </c>
      <c r="M33" s="50" t="str">
        <f aca="true" t="shared" si="11" ref="M33:M41">IF(O33&gt;28.4,"x"," ")</f>
        <v> </v>
      </c>
      <c r="N33" s="39">
        <f>'[12]Tabelle1'!B6</f>
        <v>0</v>
      </c>
      <c r="O33" s="61">
        <f>'[12]Tabelle1'!C6</f>
        <v>0</v>
      </c>
      <c r="P33" s="62">
        <f>'[12]Tabelle1'!D6</f>
        <v>0</v>
      </c>
      <c r="Q33" s="12"/>
      <c r="R33" s="12"/>
      <c r="T33" s="12"/>
    </row>
    <row r="34" spans="1:20" ht="12.75">
      <c r="A34" s="50" t="str">
        <f t="shared" si="8"/>
        <v> </v>
      </c>
      <c r="B34" s="39" t="str">
        <f>'[9]Tabelle1'!B7</f>
        <v>Dieter Kolonko</v>
      </c>
      <c r="C34" s="61">
        <f>'[9]Tabelle1'!C7</f>
        <v>12.4</v>
      </c>
      <c r="D34" s="63">
        <f>'[9]Tabelle1'!D7</f>
        <v>0</v>
      </c>
      <c r="E34" s="50" t="str">
        <f t="shared" si="9"/>
        <v> </v>
      </c>
      <c r="F34" s="39" t="str">
        <f>'[10]Tabelle1'!B7</f>
        <v>Baumgartner Ferdinand</v>
      </c>
      <c r="G34" s="61">
        <f>'[10]Tabelle1'!C7</f>
        <v>21.8</v>
      </c>
      <c r="H34" s="63">
        <f>'[10]Tabelle1'!D7</f>
        <v>0</v>
      </c>
      <c r="I34" s="50" t="str">
        <f t="shared" si="10"/>
        <v> </v>
      </c>
      <c r="J34" s="39" t="str">
        <f>'[11]Tabelle1'!B7</f>
        <v>Scherer, Knut</v>
      </c>
      <c r="K34" s="61">
        <f>'[11]Tabelle1'!C7</f>
        <v>12.1</v>
      </c>
      <c r="L34" s="63">
        <f>'[11]Tabelle1'!D7</f>
        <v>0</v>
      </c>
      <c r="M34" s="50" t="str">
        <f t="shared" si="11"/>
        <v> </v>
      </c>
      <c r="N34" s="39">
        <f>'[12]Tabelle1'!B7</f>
        <v>0</v>
      </c>
      <c r="O34" s="61">
        <f>'[12]Tabelle1'!C7</f>
        <v>0</v>
      </c>
      <c r="P34" s="63">
        <f>'[12]Tabelle1'!D7</f>
        <v>0</v>
      </c>
      <c r="Q34" s="12"/>
      <c r="R34" s="12"/>
      <c r="T34" s="12"/>
    </row>
    <row r="35" spans="1:20" ht="12.75">
      <c r="A35" s="50" t="str">
        <f t="shared" si="8"/>
        <v> </v>
      </c>
      <c r="B35" s="39" t="str">
        <f>'[9]Tabelle1'!B8</f>
        <v>Manfred Adolff</v>
      </c>
      <c r="C35" s="61">
        <f>'[9]Tabelle1'!C8</f>
        <v>13.3</v>
      </c>
      <c r="D35" s="63">
        <f>'[9]Tabelle1'!D8</f>
        <v>0</v>
      </c>
      <c r="E35" s="50" t="str">
        <f t="shared" si="9"/>
        <v> </v>
      </c>
      <c r="F35" s="39" t="str">
        <f>'[10]Tabelle1'!B8</f>
        <v>Haun Karl</v>
      </c>
      <c r="G35" s="61">
        <f>'[10]Tabelle1'!C8</f>
        <v>25.5</v>
      </c>
      <c r="H35" s="63">
        <f>'[10]Tabelle1'!D8</f>
        <v>0</v>
      </c>
      <c r="I35" s="50" t="str">
        <f t="shared" si="10"/>
        <v> </v>
      </c>
      <c r="J35" s="39" t="str">
        <f>'[11]Tabelle1'!B8</f>
        <v>Zoller, Josef</v>
      </c>
      <c r="K35" s="61">
        <f>'[11]Tabelle1'!C8</f>
        <v>11.6</v>
      </c>
      <c r="L35" s="63">
        <f>'[11]Tabelle1'!D8</f>
        <v>0</v>
      </c>
      <c r="M35" s="50" t="str">
        <f t="shared" si="11"/>
        <v> </v>
      </c>
      <c r="N35" s="39">
        <f>'[12]Tabelle1'!B8</f>
        <v>0</v>
      </c>
      <c r="O35" s="61">
        <f>'[12]Tabelle1'!C8</f>
        <v>0</v>
      </c>
      <c r="P35" s="63">
        <f>'[12]Tabelle1'!D8</f>
        <v>0</v>
      </c>
      <c r="Q35" s="12"/>
      <c r="R35" s="12"/>
      <c r="T35" s="12"/>
    </row>
    <row r="36" spans="1:20" ht="12.75">
      <c r="A36" s="50" t="str">
        <f t="shared" si="8"/>
        <v> </v>
      </c>
      <c r="B36" s="39" t="str">
        <f>'[9]Tabelle1'!B9</f>
        <v>Hans Stiefler</v>
      </c>
      <c r="C36" s="61">
        <f>'[9]Tabelle1'!C9</f>
        <v>18</v>
      </c>
      <c r="D36" s="63">
        <f>'[9]Tabelle1'!D9</f>
        <v>0</v>
      </c>
      <c r="E36" s="50" t="str">
        <f t="shared" si="9"/>
        <v> </v>
      </c>
      <c r="F36" s="39">
        <f>'[10]Tabelle1'!B9</f>
        <v>0</v>
      </c>
      <c r="G36" s="61">
        <f>'[10]Tabelle1'!C9</f>
        <v>0</v>
      </c>
      <c r="H36" s="63">
        <f>'[10]Tabelle1'!D9</f>
        <v>0</v>
      </c>
      <c r="I36" s="50" t="str">
        <f t="shared" si="10"/>
        <v> </v>
      </c>
      <c r="J36" s="39" t="str">
        <f>'[11]Tabelle1'!B9</f>
        <v>Wolf, Harry</v>
      </c>
      <c r="K36" s="61">
        <f>'[11]Tabelle1'!C9</f>
        <v>10.4</v>
      </c>
      <c r="L36" s="63">
        <f>'[11]Tabelle1'!D9</f>
        <v>0</v>
      </c>
      <c r="M36" s="50" t="str">
        <f t="shared" si="11"/>
        <v> </v>
      </c>
      <c r="N36" s="39">
        <f>'[12]Tabelle1'!B9</f>
        <v>0</v>
      </c>
      <c r="O36" s="61">
        <f>'[12]Tabelle1'!C9</f>
        <v>0</v>
      </c>
      <c r="P36" s="63">
        <f>'[12]Tabelle1'!D9</f>
        <v>0</v>
      </c>
      <c r="Q36" s="12"/>
      <c r="R36" s="12"/>
      <c r="T36" s="12"/>
    </row>
    <row r="37" spans="1:20" ht="12.75">
      <c r="A37" s="50" t="str">
        <f t="shared" si="8"/>
        <v> </v>
      </c>
      <c r="B37" s="39" t="str">
        <f>'[9]Tabelle1'!B10</f>
        <v>Dr. Dorothea Sack</v>
      </c>
      <c r="C37" s="61">
        <f>'[9]Tabelle1'!C10</f>
        <v>20</v>
      </c>
      <c r="D37" s="63" t="str">
        <f>'[9]Tabelle1'!D10</f>
        <v>x</v>
      </c>
      <c r="E37" s="50" t="str">
        <f t="shared" si="9"/>
        <v> </v>
      </c>
      <c r="F37" s="39">
        <f>'[10]Tabelle1'!B10</f>
        <v>0</v>
      </c>
      <c r="G37" s="61">
        <f>'[10]Tabelle1'!C10</f>
        <v>0</v>
      </c>
      <c r="H37" s="63">
        <f>'[10]Tabelle1'!D10</f>
        <v>0</v>
      </c>
      <c r="I37" s="50" t="str">
        <f t="shared" si="10"/>
        <v> </v>
      </c>
      <c r="J37" s="39">
        <f>'[11]Tabelle1'!B10</f>
        <v>0</v>
      </c>
      <c r="K37" s="61">
        <f>'[11]Tabelle1'!C10</f>
        <v>0</v>
      </c>
      <c r="L37" s="63">
        <f>'[11]Tabelle1'!D10</f>
        <v>0</v>
      </c>
      <c r="M37" s="50" t="str">
        <f t="shared" si="11"/>
        <v> </v>
      </c>
      <c r="N37" s="39">
        <f>'[12]Tabelle1'!B10</f>
        <v>0</v>
      </c>
      <c r="O37" s="61">
        <f>'[12]Tabelle1'!C10</f>
        <v>0</v>
      </c>
      <c r="P37" s="63">
        <f>'[12]Tabelle1'!D10</f>
        <v>0</v>
      </c>
      <c r="Q37" s="12"/>
      <c r="R37" s="12"/>
      <c r="T37" s="12"/>
    </row>
    <row r="38" spans="1:20" ht="12.75">
      <c r="A38" s="50" t="str">
        <f t="shared" si="8"/>
        <v> </v>
      </c>
      <c r="B38" s="39">
        <f>'[9]Tabelle1'!B11</f>
        <v>0</v>
      </c>
      <c r="C38" s="61">
        <f>'[9]Tabelle1'!C11</f>
        <v>0</v>
      </c>
      <c r="D38" s="63">
        <f>'[9]Tabelle1'!D11</f>
        <v>0</v>
      </c>
      <c r="E38" s="50" t="str">
        <f t="shared" si="9"/>
        <v> </v>
      </c>
      <c r="F38" s="39">
        <f>'[10]Tabelle1'!B11</f>
        <v>0</v>
      </c>
      <c r="G38" s="61">
        <f>'[10]Tabelle1'!C11</f>
        <v>0</v>
      </c>
      <c r="H38" s="63">
        <f>'[10]Tabelle1'!D11</f>
        <v>0</v>
      </c>
      <c r="I38" s="50" t="str">
        <f t="shared" si="10"/>
        <v> </v>
      </c>
      <c r="J38" s="39" t="str">
        <f>'[11]Tabelle1'!B11</f>
        <v>Polligkeit, Klaus</v>
      </c>
      <c r="K38" s="61">
        <f>'[11]Tabelle1'!C11</f>
        <v>15.5</v>
      </c>
      <c r="L38" s="63">
        <f>'[11]Tabelle1'!D11</f>
        <v>0</v>
      </c>
      <c r="M38" s="50" t="str">
        <f t="shared" si="11"/>
        <v> </v>
      </c>
      <c r="N38" s="39">
        <f>'[12]Tabelle1'!B11</f>
        <v>0</v>
      </c>
      <c r="O38" s="61">
        <f>'[12]Tabelle1'!C11</f>
        <v>0</v>
      </c>
      <c r="P38" s="63">
        <f>'[12]Tabelle1'!D11</f>
        <v>0</v>
      </c>
      <c r="Q38" s="12"/>
      <c r="R38" s="12"/>
      <c r="T38" s="12"/>
    </row>
    <row r="39" spans="1:20" ht="12.75">
      <c r="A39" s="50" t="str">
        <f t="shared" si="8"/>
        <v> </v>
      </c>
      <c r="B39" s="39">
        <f>'[9]Tabelle1'!B12</f>
        <v>0</v>
      </c>
      <c r="C39" s="61">
        <f>'[9]Tabelle1'!C12</f>
        <v>0</v>
      </c>
      <c r="D39" s="63">
        <f>'[9]Tabelle1'!D12</f>
        <v>0</v>
      </c>
      <c r="E39" s="50" t="str">
        <f t="shared" si="9"/>
        <v> </v>
      </c>
      <c r="F39" s="39">
        <f>'[10]Tabelle1'!B12</f>
        <v>0</v>
      </c>
      <c r="G39" s="61">
        <f>'[10]Tabelle1'!C12</f>
        <v>0</v>
      </c>
      <c r="H39" s="63">
        <f>'[10]Tabelle1'!D12</f>
        <v>0</v>
      </c>
      <c r="I39" s="50" t="str">
        <f t="shared" si="10"/>
        <v> </v>
      </c>
      <c r="J39" s="39" t="str">
        <f>'[11]Tabelle1'!B12</f>
        <v>Plangger, Albert</v>
      </c>
      <c r="K39" s="61">
        <f>'[11]Tabelle1'!C12</f>
        <v>13.5</v>
      </c>
      <c r="L39" s="63">
        <f>'[11]Tabelle1'!D12</f>
        <v>0</v>
      </c>
      <c r="M39" s="50" t="str">
        <f t="shared" si="11"/>
        <v> </v>
      </c>
      <c r="N39" s="39">
        <f>'[12]Tabelle1'!B12</f>
        <v>0</v>
      </c>
      <c r="O39" s="61">
        <f>'[12]Tabelle1'!C12</f>
        <v>0</v>
      </c>
      <c r="P39" s="63">
        <f>'[12]Tabelle1'!D12</f>
        <v>0</v>
      </c>
      <c r="Q39" s="12"/>
      <c r="R39" s="12"/>
      <c r="T39" s="12"/>
    </row>
    <row r="40" spans="1:20" ht="12.75">
      <c r="A40" s="50" t="str">
        <f t="shared" si="8"/>
        <v> </v>
      </c>
      <c r="B40" s="39">
        <f>'[9]Tabelle1'!B13</f>
        <v>0</v>
      </c>
      <c r="C40" s="61">
        <f>'[9]Tabelle1'!C13</f>
        <v>0</v>
      </c>
      <c r="D40" s="63">
        <f>'[9]Tabelle1'!D13</f>
        <v>0</v>
      </c>
      <c r="E40" s="50" t="str">
        <f t="shared" si="9"/>
        <v> </v>
      </c>
      <c r="F40" s="39">
        <f>'[10]Tabelle1'!B13</f>
        <v>0</v>
      </c>
      <c r="G40" s="61">
        <f>'[10]Tabelle1'!C13</f>
        <v>0</v>
      </c>
      <c r="H40" s="63">
        <f>'[10]Tabelle1'!D13</f>
        <v>0</v>
      </c>
      <c r="I40" s="50" t="str">
        <f t="shared" si="10"/>
        <v> </v>
      </c>
      <c r="J40" s="39" t="str">
        <f>'[11]Tabelle1'!B13</f>
        <v>Rohrer, Johann</v>
      </c>
      <c r="K40" s="61">
        <f>'[11]Tabelle1'!C13</f>
        <v>10.5</v>
      </c>
      <c r="L40" s="63">
        <f>'[11]Tabelle1'!D13</f>
        <v>0</v>
      </c>
      <c r="M40" s="50" t="str">
        <f t="shared" si="11"/>
        <v> </v>
      </c>
      <c r="N40" s="39">
        <f>'[12]Tabelle1'!B13</f>
        <v>0</v>
      </c>
      <c r="O40" s="61">
        <f>'[12]Tabelle1'!C13</f>
        <v>0</v>
      </c>
      <c r="P40" s="63">
        <f>'[12]Tabelle1'!D13</f>
        <v>0</v>
      </c>
      <c r="Q40" s="12"/>
      <c r="R40" s="12"/>
      <c r="T40" s="12"/>
    </row>
    <row r="41" spans="1:20" ht="12.75">
      <c r="A41" s="50" t="str">
        <f t="shared" si="8"/>
        <v> </v>
      </c>
      <c r="B41" s="39">
        <f>'[9]Tabelle1'!B14</f>
        <v>0</v>
      </c>
      <c r="C41" s="61">
        <f>'[9]Tabelle1'!C14</f>
        <v>0</v>
      </c>
      <c r="D41" s="64">
        <f>'[9]Tabelle1'!D14</f>
        <v>0</v>
      </c>
      <c r="E41" s="50" t="str">
        <f t="shared" si="9"/>
        <v> </v>
      </c>
      <c r="F41" s="39">
        <f>'[10]Tabelle1'!B14</f>
        <v>0</v>
      </c>
      <c r="G41" s="61">
        <f>'[10]Tabelle1'!C14</f>
        <v>0</v>
      </c>
      <c r="H41" s="64">
        <f>'[10]Tabelle1'!D14</f>
        <v>0</v>
      </c>
      <c r="I41" s="50" t="str">
        <f t="shared" si="10"/>
        <v> </v>
      </c>
      <c r="J41" s="39" t="str">
        <f>'[11]Tabelle1'!B14</f>
        <v>Humml, Walter</v>
      </c>
      <c r="K41" s="61">
        <f>'[11]Tabelle1'!C14</f>
        <v>12.3</v>
      </c>
      <c r="L41" s="64">
        <f>'[11]Tabelle1'!D14</f>
        <v>0</v>
      </c>
      <c r="M41" s="50" t="str">
        <f t="shared" si="11"/>
        <v> </v>
      </c>
      <c r="N41" s="39">
        <f>'[12]Tabelle1'!B14</f>
        <v>0</v>
      </c>
      <c r="O41" s="61">
        <f>'[12]Tabelle1'!C14</f>
        <v>0</v>
      </c>
      <c r="P41" s="64">
        <f>'[12]Tabelle1'!D14</f>
        <v>0</v>
      </c>
      <c r="Q41" s="12"/>
      <c r="T41" s="12"/>
    </row>
    <row r="42" spans="1:17" s="47" customFormat="1" ht="12.75">
      <c r="A42" s="51"/>
      <c r="B42" s="52">
        <v>9</v>
      </c>
      <c r="C42" s="53">
        <f>IF(D42=0," ",SUM(C33:C41)/D42)</f>
        <v>14.4</v>
      </c>
      <c r="D42" s="54">
        <f>COUNTIF(C33:C41,"&gt;0")</f>
        <v>5</v>
      </c>
      <c r="E42" s="51"/>
      <c r="F42" s="52">
        <v>10</v>
      </c>
      <c r="G42" s="53">
        <f>IF(H42=0," ",SUM(G33:G41)/H42)</f>
        <v>23.65</v>
      </c>
      <c r="H42" s="54">
        <f>COUNTIF(G33:G41,"&gt;0")</f>
        <v>2</v>
      </c>
      <c r="I42" s="51"/>
      <c r="J42" s="52"/>
      <c r="K42" s="53">
        <f>IF(L42=0," ",SUM(K33:K41)/L42)</f>
        <v>11.7875</v>
      </c>
      <c r="L42" s="54">
        <f>COUNTIF(K33:K41,"&gt;0")</f>
        <v>8</v>
      </c>
      <c r="M42" s="51"/>
      <c r="N42" s="52">
        <v>12</v>
      </c>
      <c r="O42" s="53" t="str">
        <f>IF(P42=0," ",SUM(O33:O41)/P42)</f>
        <v> </v>
      </c>
      <c r="P42" s="54">
        <f>COUNTIF(O33:O41,"&gt;0")</f>
        <v>0</v>
      </c>
      <c r="Q42" s="51"/>
    </row>
    <row r="43" spans="1:19" ht="12.75">
      <c r="A43" s="12"/>
      <c r="B43" s="80" t="s">
        <v>61</v>
      </c>
      <c r="C43" s="12"/>
      <c r="D43" s="12"/>
      <c r="E43" s="9"/>
      <c r="F43" s="40"/>
      <c r="G43" s="12"/>
      <c r="H43" s="12"/>
      <c r="I43" s="12"/>
      <c r="J43" s="40"/>
      <c r="K43" s="12"/>
      <c r="L43" s="12"/>
      <c r="M43" s="12"/>
      <c r="N43" s="40"/>
      <c r="O43" s="12"/>
      <c r="P43" s="12"/>
      <c r="Q43" s="12"/>
      <c r="R43" s="12"/>
      <c r="S43" s="12"/>
    </row>
    <row r="44" spans="1:19" ht="12.75">
      <c r="A44" s="12"/>
      <c r="B44" s="40"/>
      <c r="C44" s="12" t="s">
        <v>28</v>
      </c>
      <c r="D44" s="12"/>
      <c r="E44" s="9"/>
      <c r="F44" s="40"/>
      <c r="G44" s="12"/>
      <c r="H44" s="12"/>
      <c r="I44" s="12"/>
      <c r="J44" s="40"/>
      <c r="K44" s="12"/>
      <c r="L44" s="12"/>
      <c r="M44" s="12"/>
      <c r="N44" s="40"/>
      <c r="O44" s="12"/>
      <c r="P44" s="12"/>
      <c r="Q44" s="12"/>
      <c r="R44" s="12"/>
      <c r="S44" s="12"/>
    </row>
    <row r="45" spans="3:15" ht="15">
      <c r="C45" s="12" t="s">
        <v>30</v>
      </c>
      <c r="N45" s="88" t="s">
        <v>25</v>
      </c>
      <c r="O45" s="91">
        <f>SUM(D14,H14,L14,P14,D28,H28,L28,P28,D42,H42,L42,P42)</f>
        <v>54</v>
      </c>
    </row>
    <row r="46" spans="3:15" ht="15">
      <c r="C46" s="12" t="s">
        <v>51</v>
      </c>
      <c r="K46" s="56" t="str">
        <f>C14</f>
        <v> </v>
      </c>
      <c r="N46" s="89" t="s">
        <v>19</v>
      </c>
      <c r="O46" s="87">
        <f>COUNTIF(K46:K57,"&gt;0")</f>
        <v>9</v>
      </c>
    </row>
    <row r="47" spans="3:15" ht="15">
      <c r="C47" s="12" t="s">
        <v>31</v>
      </c>
      <c r="K47" s="57">
        <f>G14</f>
        <v>13.499999999999998</v>
      </c>
      <c r="N47" s="90" t="s">
        <v>20</v>
      </c>
      <c r="O47" s="60">
        <f>-SUM(K46:K57)/O46</f>
        <v>-14.829320987654322</v>
      </c>
    </row>
    <row r="48" spans="3:11" ht="12.75">
      <c r="C48" s="12"/>
      <c r="K48" s="57" t="str">
        <f>K14</f>
        <v> </v>
      </c>
    </row>
    <row r="49" spans="11:15" ht="12.75">
      <c r="K49" s="57">
        <f>O14</f>
        <v>11.3875</v>
      </c>
      <c r="N49" s="55"/>
      <c r="O49" s="116"/>
    </row>
    <row r="50" ht="12.75">
      <c r="K50" s="57">
        <f>C28</f>
        <v>14.025000000000002</v>
      </c>
    </row>
    <row r="51" ht="12.75">
      <c r="K51" s="57">
        <f>G28</f>
        <v>11.68888888888889</v>
      </c>
    </row>
    <row r="52" ht="12.75">
      <c r="K52" s="57">
        <f>K28</f>
        <v>16.5</v>
      </c>
    </row>
    <row r="53" ht="12.75">
      <c r="K53" s="57">
        <f>O28</f>
        <v>16.525</v>
      </c>
    </row>
    <row r="54" ht="12.75">
      <c r="K54" s="57">
        <f>C42</f>
        <v>14.4</v>
      </c>
    </row>
    <row r="55" ht="12.75">
      <c r="K55" s="58">
        <f>G42</f>
        <v>23.65</v>
      </c>
    </row>
    <row r="56" ht="12.75">
      <c r="K56" s="57">
        <f>K42</f>
        <v>11.7875</v>
      </c>
    </row>
    <row r="57" ht="12.75">
      <c r="K57" s="59" t="str">
        <f>O42</f>
        <v> </v>
      </c>
    </row>
  </sheetData>
  <sheetProtection/>
  <mergeCells count="13">
    <mergeCell ref="F1:K1"/>
    <mergeCell ref="B3:D3"/>
    <mergeCell ref="F3:H3"/>
    <mergeCell ref="J3:L3"/>
    <mergeCell ref="N3:P3"/>
    <mergeCell ref="B17:D17"/>
    <mergeCell ref="F17:H17"/>
    <mergeCell ref="J17:L17"/>
    <mergeCell ref="N17:P17"/>
    <mergeCell ref="B31:D31"/>
    <mergeCell ref="F31:H31"/>
    <mergeCell ref="J31:L31"/>
    <mergeCell ref="N31:P3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T72"/>
  <sheetViews>
    <sheetView showZeros="0" zoomScale="90" zoomScaleNormal="90" workbookViewId="0" topLeftCell="A3">
      <selection activeCell="A2" sqref="A2"/>
    </sheetView>
  </sheetViews>
  <sheetFormatPr defaultColWidth="11.421875" defaultRowHeight="12.75"/>
  <cols>
    <col min="1" max="1" width="2.00390625" style="0" customWidth="1"/>
    <col min="2" max="2" width="18.7109375" style="35" customWidth="1"/>
    <col min="3" max="4" width="6.421875" style="0" customWidth="1"/>
    <col min="5" max="5" width="8.00390625" style="0" bestFit="1" customWidth="1"/>
    <col min="6" max="6" width="4.7109375" style="0" customWidth="1"/>
    <col min="7" max="7" width="18.7109375" style="35" customWidth="1"/>
    <col min="8" max="9" width="6.421875" style="0" customWidth="1"/>
    <col min="10" max="10" width="8.00390625" style="0" bestFit="1" customWidth="1"/>
    <col min="11" max="11" width="4.421875" style="0" customWidth="1"/>
    <col min="12" max="12" width="18.7109375" style="35" customWidth="1"/>
    <col min="13" max="14" width="6.421875" style="0" customWidth="1"/>
    <col min="15" max="15" width="8.00390625" style="0" bestFit="1" customWidth="1"/>
    <col min="16" max="16" width="4.140625" style="0" customWidth="1"/>
    <col min="17" max="17" width="18.7109375" style="35" customWidth="1"/>
    <col min="18" max="19" width="6.421875" style="0" customWidth="1"/>
    <col min="20" max="20" width="8.00390625" style="0" bestFit="1" customWidth="1"/>
  </cols>
  <sheetData>
    <row r="1" spans="1:20" ht="29.25">
      <c r="A1" s="144" t="str">
        <f>Anmeldungen!F1</f>
        <v>Bodensee- Seniors-Tour 2007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3" spans="2:20" s="3" customFormat="1" ht="13.5" thickBot="1">
      <c r="B3" s="37" t="str">
        <f>Anmeldungen!B3</f>
        <v>GC Bludenz/Braz</v>
      </c>
      <c r="C3" s="7"/>
      <c r="D3" s="7"/>
      <c r="E3" s="7"/>
      <c r="F3" s="7"/>
      <c r="G3" s="37" t="str">
        <f>Anmeldungen!F3</f>
        <v>GC Erlen</v>
      </c>
      <c r="H3" s="7"/>
      <c r="I3" s="7"/>
      <c r="J3" s="7"/>
      <c r="K3" s="7"/>
      <c r="L3" s="37" t="str">
        <f>Anmeldungen!J3</f>
        <v>GV Lichtenstein</v>
      </c>
      <c r="M3" s="7"/>
      <c r="N3" s="7"/>
      <c r="O3" s="7"/>
      <c r="P3" s="7"/>
      <c r="Q3" s="37" t="str">
        <f>Anmeldungen!N3</f>
        <v>GC Lindau</v>
      </c>
      <c r="R3" s="7"/>
      <c r="S3" s="7"/>
      <c r="T3" s="7"/>
    </row>
    <row r="4" spans="2:20" ht="12.75">
      <c r="B4" s="66" t="s">
        <v>0</v>
      </c>
      <c r="C4" s="67" t="s">
        <v>1</v>
      </c>
      <c r="D4" s="67" t="s">
        <v>2</v>
      </c>
      <c r="E4" s="68" t="s">
        <v>3</v>
      </c>
      <c r="F4" s="12"/>
      <c r="G4" s="66" t="s">
        <v>0</v>
      </c>
      <c r="H4" s="67" t="s">
        <v>1</v>
      </c>
      <c r="I4" s="67" t="s">
        <v>2</v>
      </c>
      <c r="J4" s="68" t="s">
        <v>3</v>
      </c>
      <c r="K4" s="12"/>
      <c r="L4" s="66" t="s">
        <v>0</v>
      </c>
      <c r="M4" s="67" t="s">
        <v>1</v>
      </c>
      <c r="N4" s="67" t="s">
        <v>2</v>
      </c>
      <c r="O4" s="68" t="s">
        <v>3</v>
      </c>
      <c r="P4" s="12"/>
      <c r="Q4" s="66" t="s">
        <v>0</v>
      </c>
      <c r="R4" s="67" t="s">
        <v>1</v>
      </c>
      <c r="S4" s="67" t="s">
        <v>2</v>
      </c>
      <c r="T4" s="68" t="s">
        <v>3</v>
      </c>
    </row>
    <row r="5" spans="2:20" ht="12.75">
      <c r="B5" s="72">
        <f>Anmeldungen!B13</f>
        <v>0</v>
      </c>
      <c r="C5" s="4"/>
      <c r="D5" s="4"/>
      <c r="E5" s="71">
        <f aca="true" t="shared" si="0" ref="E5:E13">SUM(C5:D5)</f>
        <v>0</v>
      </c>
      <c r="F5" s="12"/>
      <c r="G5" s="69" t="str">
        <f>Anmeldungen!F12</f>
        <v>Vidal Jesus</v>
      </c>
      <c r="H5" s="4">
        <v>26</v>
      </c>
      <c r="I5" s="4">
        <v>32</v>
      </c>
      <c r="J5" s="71">
        <f aca="true" t="shared" si="1" ref="J5:J13">SUM(H5:I5)</f>
        <v>58</v>
      </c>
      <c r="K5" s="12"/>
      <c r="L5" s="69">
        <f>Anmeldungen!J5</f>
        <v>0</v>
      </c>
      <c r="M5" s="4"/>
      <c r="N5" s="4"/>
      <c r="O5" s="70">
        <f aca="true" t="shared" si="2" ref="O5:O13">SUM(M5:N5)</f>
        <v>0</v>
      </c>
      <c r="P5" s="12"/>
      <c r="Q5" s="69" t="str">
        <f>Anmeldungen!N5</f>
        <v>Berlinger, Uli</v>
      </c>
      <c r="R5" s="4">
        <v>27</v>
      </c>
      <c r="S5" s="4">
        <v>32</v>
      </c>
      <c r="T5" s="71">
        <f aca="true" t="shared" si="3" ref="T5:T13">SUM(R5:S5)</f>
        <v>59</v>
      </c>
    </row>
    <row r="6" spans="2:20" ht="12.75">
      <c r="B6" s="69">
        <f>Anmeldungen!B5</f>
        <v>0</v>
      </c>
      <c r="C6" s="4"/>
      <c r="D6" s="4"/>
      <c r="E6" s="70">
        <f t="shared" si="0"/>
        <v>0</v>
      </c>
      <c r="F6" s="12"/>
      <c r="G6" s="69" t="str">
        <f>Anmeldungen!F11</f>
        <v>Meyer Hans-Jürg</v>
      </c>
      <c r="H6" s="4">
        <v>20</v>
      </c>
      <c r="I6" s="4">
        <v>34</v>
      </c>
      <c r="J6" s="71">
        <f t="shared" si="1"/>
        <v>54</v>
      </c>
      <c r="K6" s="12"/>
      <c r="L6" s="69">
        <f>Anmeldungen!J6</f>
        <v>0</v>
      </c>
      <c r="M6" s="4"/>
      <c r="N6" s="4"/>
      <c r="O6" s="70">
        <f t="shared" si="2"/>
        <v>0</v>
      </c>
      <c r="P6" s="12"/>
      <c r="Q6" s="69" t="str">
        <f>Anmeldungen!N8</f>
        <v>Appt, Erich </v>
      </c>
      <c r="R6" s="4">
        <v>21</v>
      </c>
      <c r="S6" s="4">
        <v>33</v>
      </c>
      <c r="T6" s="71">
        <f t="shared" si="3"/>
        <v>54</v>
      </c>
    </row>
    <row r="7" spans="2:20" ht="12.75">
      <c r="B7" s="69">
        <f>Anmeldungen!B6</f>
        <v>0</v>
      </c>
      <c r="C7" s="4"/>
      <c r="D7" s="4"/>
      <c r="E7" s="70">
        <f t="shared" si="0"/>
        <v>0</v>
      </c>
      <c r="F7" s="12"/>
      <c r="G7" s="69" t="str">
        <f>Anmeldungen!F9</f>
        <v>Keller Rolf</v>
      </c>
      <c r="H7" s="4">
        <v>20</v>
      </c>
      <c r="I7" s="4">
        <v>32</v>
      </c>
      <c r="J7" s="70">
        <f t="shared" si="1"/>
        <v>52</v>
      </c>
      <c r="K7" s="12"/>
      <c r="L7" s="69">
        <f>Anmeldungen!J7</f>
        <v>0</v>
      </c>
      <c r="M7" s="4"/>
      <c r="N7" s="4"/>
      <c r="O7" s="70">
        <f t="shared" si="2"/>
        <v>0</v>
      </c>
      <c r="P7" s="12"/>
      <c r="Q7" s="69" t="str">
        <f>Anmeldungen!N11</f>
        <v>Freitag, Manfred</v>
      </c>
      <c r="R7" s="4">
        <v>18</v>
      </c>
      <c r="S7" s="4">
        <v>33</v>
      </c>
      <c r="T7" s="70">
        <f t="shared" si="3"/>
        <v>51</v>
      </c>
    </row>
    <row r="8" spans="2:20" ht="12.75">
      <c r="B8" s="69">
        <f>Anmeldungen!B10</f>
        <v>0</v>
      </c>
      <c r="C8" s="4"/>
      <c r="D8" s="4"/>
      <c r="E8" s="70">
        <f t="shared" si="0"/>
        <v>0</v>
      </c>
      <c r="F8" s="12"/>
      <c r="G8" s="69" t="str">
        <f>Anmeldungen!F8</f>
        <v>Keller Peter</v>
      </c>
      <c r="H8" s="4">
        <v>12</v>
      </c>
      <c r="I8" s="4">
        <v>36</v>
      </c>
      <c r="J8" s="71">
        <f t="shared" si="1"/>
        <v>48</v>
      </c>
      <c r="K8" s="12"/>
      <c r="L8" s="69">
        <f>Anmeldungen!J8</f>
        <v>0</v>
      </c>
      <c r="M8" s="4"/>
      <c r="N8" s="4"/>
      <c r="O8" s="70">
        <f t="shared" si="2"/>
        <v>0</v>
      </c>
      <c r="P8" s="12"/>
      <c r="Q8" s="69" t="str">
        <f>Anmeldungen!N13</f>
        <v>Schenkenbach, Peter</v>
      </c>
      <c r="R8" s="4">
        <v>16</v>
      </c>
      <c r="S8" s="4">
        <v>33</v>
      </c>
      <c r="T8" s="70">
        <f t="shared" si="3"/>
        <v>49</v>
      </c>
    </row>
    <row r="9" spans="2:20" ht="12.75">
      <c r="B9" s="69">
        <f>Anmeldungen!B9</f>
        <v>0</v>
      </c>
      <c r="C9" s="4"/>
      <c r="D9" s="4"/>
      <c r="E9" s="71">
        <f t="shared" si="0"/>
        <v>0</v>
      </c>
      <c r="F9" s="12"/>
      <c r="G9" s="69" t="str">
        <f>Anmeldungen!F7</f>
        <v>Manser Lotte</v>
      </c>
      <c r="H9" s="4">
        <v>13</v>
      </c>
      <c r="I9" s="4">
        <v>26</v>
      </c>
      <c r="J9" s="71">
        <f t="shared" si="1"/>
        <v>39</v>
      </c>
      <c r="K9" s="12"/>
      <c r="L9" s="69">
        <f>Anmeldungen!J9</f>
        <v>0</v>
      </c>
      <c r="M9" s="4"/>
      <c r="N9" s="4"/>
      <c r="O9" s="70">
        <f t="shared" si="2"/>
        <v>0</v>
      </c>
      <c r="P9" s="12"/>
      <c r="Q9" s="69" t="str">
        <f>Anmeldungen!N9</f>
        <v>Kämmerer, Peter</v>
      </c>
      <c r="R9" s="4">
        <v>19</v>
      </c>
      <c r="S9" s="4">
        <v>31</v>
      </c>
      <c r="T9" s="70">
        <f t="shared" si="3"/>
        <v>50</v>
      </c>
    </row>
    <row r="10" spans="2:20" ht="12.75">
      <c r="B10" s="69">
        <f>Anmeldungen!B8</f>
        <v>0</v>
      </c>
      <c r="C10" s="4"/>
      <c r="D10" s="4"/>
      <c r="E10" s="71">
        <f t="shared" si="0"/>
        <v>0</v>
      </c>
      <c r="F10" s="12"/>
      <c r="G10" s="69" t="str">
        <f>Anmeldungen!F13</f>
        <v>Weibel Marcel</v>
      </c>
      <c r="H10" s="4">
        <v>4</v>
      </c>
      <c r="I10" s="4">
        <v>25</v>
      </c>
      <c r="J10" s="70">
        <f t="shared" si="1"/>
        <v>29</v>
      </c>
      <c r="K10" s="12"/>
      <c r="L10" s="69">
        <f>Anmeldungen!J10</f>
        <v>0</v>
      </c>
      <c r="M10" s="4"/>
      <c r="N10" s="4"/>
      <c r="O10" s="71">
        <f t="shared" si="2"/>
        <v>0</v>
      </c>
      <c r="P10" s="12"/>
      <c r="Q10" s="69" t="str">
        <f>Anmeldungen!N7</f>
        <v>Vogel, Herbert</v>
      </c>
      <c r="R10" s="4">
        <v>18</v>
      </c>
      <c r="S10" s="4">
        <v>28</v>
      </c>
      <c r="T10" s="70">
        <f t="shared" si="3"/>
        <v>46</v>
      </c>
    </row>
    <row r="11" spans="2:20" ht="12.75">
      <c r="B11" s="69">
        <f>Anmeldungen!B7</f>
        <v>0</v>
      </c>
      <c r="C11" s="4"/>
      <c r="D11" s="4"/>
      <c r="E11" s="70">
        <f t="shared" si="0"/>
        <v>0</v>
      </c>
      <c r="F11" s="12"/>
      <c r="G11" s="69" t="str">
        <f>Anmeldungen!F10</f>
        <v>Manser Walter</v>
      </c>
      <c r="H11" s="4">
        <v>10</v>
      </c>
      <c r="I11" s="4">
        <v>24</v>
      </c>
      <c r="J11" s="70">
        <f t="shared" si="1"/>
        <v>34</v>
      </c>
      <c r="K11" s="12"/>
      <c r="L11" s="69">
        <f>Anmeldungen!J11</f>
        <v>0</v>
      </c>
      <c r="M11" s="4"/>
      <c r="N11" s="4"/>
      <c r="O11" s="71">
        <f t="shared" si="2"/>
        <v>0</v>
      </c>
      <c r="P11" s="12"/>
      <c r="Q11" s="69" t="str">
        <f>Anmeldungen!N6</f>
        <v>Sommer, Jörg</v>
      </c>
      <c r="R11" s="4">
        <v>15</v>
      </c>
      <c r="S11" s="4">
        <v>24</v>
      </c>
      <c r="T11" s="71">
        <f t="shared" si="3"/>
        <v>39</v>
      </c>
    </row>
    <row r="12" spans="2:20" ht="12.75">
      <c r="B12" s="69">
        <f>Anmeldungen!B12</f>
        <v>0</v>
      </c>
      <c r="C12" s="4"/>
      <c r="D12" s="4"/>
      <c r="E12" s="70">
        <f t="shared" si="0"/>
        <v>0</v>
      </c>
      <c r="F12" s="12"/>
      <c r="G12" s="69" t="str">
        <f>Anmeldungen!F5</f>
        <v>Engler Peter</v>
      </c>
      <c r="H12" s="4">
        <v>10</v>
      </c>
      <c r="I12" s="4">
        <v>22</v>
      </c>
      <c r="J12" s="70">
        <f t="shared" si="1"/>
        <v>32</v>
      </c>
      <c r="K12" s="12"/>
      <c r="L12" s="69">
        <f>Anmeldungen!J12</f>
        <v>0</v>
      </c>
      <c r="M12" s="4"/>
      <c r="N12" s="4"/>
      <c r="O12" s="71">
        <f t="shared" si="2"/>
        <v>0</v>
      </c>
      <c r="P12" s="12"/>
      <c r="Q12" s="69" t="str">
        <f>Anmeldungen!N12</f>
        <v>Hämmerle, Hanno</v>
      </c>
      <c r="R12" s="4">
        <v>8</v>
      </c>
      <c r="S12" s="4">
        <v>24</v>
      </c>
      <c r="T12" s="70">
        <f t="shared" si="3"/>
        <v>32</v>
      </c>
    </row>
    <row r="13" spans="2:20" ht="12.75">
      <c r="B13" s="72">
        <f>Anmeldungen!B11</f>
        <v>0</v>
      </c>
      <c r="C13" s="5"/>
      <c r="D13" s="5"/>
      <c r="E13" s="71">
        <f t="shared" si="0"/>
        <v>0</v>
      </c>
      <c r="F13" s="12"/>
      <c r="G13" s="69" t="str">
        <f>Anmeldungen!F6</f>
        <v>Forrer Heiner</v>
      </c>
      <c r="H13" s="5">
        <v>9</v>
      </c>
      <c r="I13" s="5">
        <v>21</v>
      </c>
      <c r="J13" s="70">
        <f t="shared" si="1"/>
        <v>30</v>
      </c>
      <c r="K13" s="12"/>
      <c r="L13" s="69">
        <f>Anmeldungen!J13</f>
        <v>0</v>
      </c>
      <c r="M13" s="5"/>
      <c r="N13" s="5"/>
      <c r="O13" s="71">
        <f t="shared" si="2"/>
        <v>0</v>
      </c>
      <c r="P13" s="12"/>
      <c r="Q13" s="69">
        <f>Anmeldungen!N10</f>
        <v>0</v>
      </c>
      <c r="R13" s="5"/>
      <c r="S13" s="5"/>
      <c r="T13" s="71">
        <f t="shared" si="3"/>
        <v>0</v>
      </c>
    </row>
    <row r="14" spans="2:20" ht="13.5" thickBot="1">
      <c r="B14" s="73">
        <v>1</v>
      </c>
      <c r="C14" s="146" t="s">
        <v>21</v>
      </c>
      <c r="D14" s="146"/>
      <c r="E14" s="74">
        <f>SUM(D8:D9)+SUM(E5:E7)</f>
        <v>0</v>
      </c>
      <c r="F14" s="12"/>
      <c r="G14" s="73">
        <v>2</v>
      </c>
      <c r="H14" s="146" t="s">
        <v>21</v>
      </c>
      <c r="I14" s="146"/>
      <c r="J14" s="74">
        <f>SUM(I8:I9)+SUM(J5:J7)</f>
        <v>226</v>
      </c>
      <c r="K14" s="12"/>
      <c r="L14" s="73">
        <v>3</v>
      </c>
      <c r="M14" s="146" t="s">
        <v>21</v>
      </c>
      <c r="N14" s="146"/>
      <c r="O14" s="74">
        <f>SUM(N8:N9)+SUM(O5:O7)</f>
        <v>0</v>
      </c>
      <c r="P14" s="12"/>
      <c r="Q14" s="73">
        <v>4</v>
      </c>
      <c r="R14" s="146" t="s">
        <v>21</v>
      </c>
      <c r="S14" s="146"/>
      <c r="T14" s="74">
        <f>SUM(S8:S9)+SUM(T5:T7)</f>
        <v>228</v>
      </c>
    </row>
    <row r="15" spans="2:20" s="92" customFormat="1" ht="12.75">
      <c r="B15" s="93" t="s">
        <v>26</v>
      </c>
      <c r="C15" s="94">
        <f>SUM(C5:C13)</f>
        <v>0</v>
      </c>
      <c r="D15" s="94">
        <f>SUM(D5:D13)</f>
        <v>0</v>
      </c>
      <c r="E15" s="94">
        <f>SUM(E5:E13)</f>
        <v>0</v>
      </c>
      <c r="F15" s="94"/>
      <c r="G15" s="93"/>
      <c r="H15" s="94">
        <f>SUM(H5:H13)</f>
        <v>124</v>
      </c>
      <c r="I15" s="94">
        <f>SUM(I5:I13)</f>
        <v>252</v>
      </c>
      <c r="J15" s="94">
        <f>SUM(J5:J13)</f>
        <v>376</v>
      </c>
      <c r="K15" s="94"/>
      <c r="L15" s="93"/>
      <c r="M15" s="94">
        <f>SUM(M5:M13)</f>
        <v>0</v>
      </c>
      <c r="N15" s="94">
        <f>SUM(N5:N13)</f>
        <v>0</v>
      </c>
      <c r="O15" s="94">
        <f>SUM(O5:O13)</f>
        <v>0</v>
      </c>
      <c r="P15" s="94"/>
      <c r="Q15" s="93"/>
      <c r="R15" s="94">
        <f>SUM(R5:R13)</f>
        <v>142</v>
      </c>
      <c r="S15" s="94">
        <f>SUM(S5:S13)</f>
        <v>238</v>
      </c>
      <c r="T15" s="94">
        <f>SUM(T5:T13)</f>
        <v>380</v>
      </c>
    </row>
    <row r="16" spans="2:20" ht="12.75">
      <c r="B16" s="40"/>
      <c r="C16" s="12"/>
      <c r="D16" s="12"/>
      <c r="E16" s="12"/>
      <c r="F16" s="12"/>
      <c r="G16" s="40"/>
      <c r="H16" s="12"/>
      <c r="I16" s="12"/>
      <c r="J16" s="12"/>
      <c r="K16" s="12"/>
      <c r="L16" s="40"/>
      <c r="M16" s="12"/>
      <c r="N16" s="12"/>
      <c r="O16" s="12"/>
      <c r="P16" s="12"/>
      <c r="Q16" s="40"/>
      <c r="R16" s="12"/>
      <c r="S16" s="12"/>
      <c r="T16" s="12"/>
    </row>
    <row r="17" spans="2:20" s="3" customFormat="1" ht="13.5" thickBot="1">
      <c r="B17" s="37" t="str">
        <f>Anmeldungen!B17</f>
        <v>Lipperswil</v>
      </c>
      <c r="C17" s="7"/>
      <c r="D17" s="7"/>
      <c r="E17" s="7"/>
      <c r="F17" s="7"/>
      <c r="G17" s="37" t="str">
        <f>Anmeldungen!F17</f>
        <v>GC Memmingen</v>
      </c>
      <c r="H17" s="7"/>
      <c r="I17" s="7"/>
      <c r="J17" s="7"/>
      <c r="K17" s="7"/>
      <c r="L17" s="37" t="str">
        <f>Anmeldungen!J17</f>
        <v>GC Owingen</v>
      </c>
      <c r="M17" s="7"/>
      <c r="N17" s="7"/>
      <c r="O17" s="7"/>
      <c r="P17" s="7"/>
      <c r="Q17" s="37" t="str">
        <f>Anmeldungen!N17</f>
        <v>GC Ravensburg</v>
      </c>
      <c r="R17" s="7"/>
      <c r="S17" s="7"/>
      <c r="T17" s="7"/>
    </row>
    <row r="18" spans="2:20" ht="12.75">
      <c r="B18" s="66" t="s">
        <v>0</v>
      </c>
      <c r="C18" s="67" t="s">
        <v>1</v>
      </c>
      <c r="D18" s="67" t="s">
        <v>2</v>
      </c>
      <c r="E18" s="68" t="s">
        <v>3</v>
      </c>
      <c r="F18" s="12"/>
      <c r="G18" s="66" t="s">
        <v>0</v>
      </c>
      <c r="H18" s="67" t="s">
        <v>1</v>
      </c>
      <c r="I18" s="67" t="s">
        <v>2</v>
      </c>
      <c r="J18" s="68" t="s">
        <v>3</v>
      </c>
      <c r="K18" s="12"/>
      <c r="L18" s="66" t="s">
        <v>0</v>
      </c>
      <c r="M18" s="67" t="s">
        <v>1</v>
      </c>
      <c r="N18" s="67" t="s">
        <v>2</v>
      </c>
      <c r="O18" s="68" t="s">
        <v>3</v>
      </c>
      <c r="P18" s="12"/>
      <c r="Q18" s="66" t="s">
        <v>0</v>
      </c>
      <c r="R18" s="67" t="s">
        <v>1</v>
      </c>
      <c r="S18" s="67" t="s">
        <v>2</v>
      </c>
      <c r="T18" s="68" t="s">
        <v>3</v>
      </c>
    </row>
    <row r="19" spans="2:20" ht="12.75">
      <c r="B19" s="69" t="str">
        <f>Anmeldungen!B21</f>
        <v>David Wilson</v>
      </c>
      <c r="C19" s="4">
        <v>28</v>
      </c>
      <c r="D19" s="4">
        <v>36</v>
      </c>
      <c r="E19" s="71">
        <f aca="true" t="shared" si="4" ref="E19:E27">SUM(C19:D19)</f>
        <v>64</v>
      </c>
      <c r="F19" s="12"/>
      <c r="G19" s="69" t="str">
        <f>Anmeldungen!F19</f>
        <v>Koch Markus</v>
      </c>
      <c r="H19" s="4">
        <v>23</v>
      </c>
      <c r="I19" s="4">
        <v>30</v>
      </c>
      <c r="J19" s="71">
        <f aca="true" t="shared" si="5" ref="J19:J27">SUM(H19:I19)</f>
        <v>53</v>
      </c>
      <c r="K19" s="12"/>
      <c r="L19" s="69" t="str">
        <f>Anmeldungen!J19</f>
        <v>Harms Günther</v>
      </c>
      <c r="M19" s="4">
        <v>12</v>
      </c>
      <c r="N19" s="4">
        <v>27</v>
      </c>
      <c r="O19" s="70">
        <f aca="true" t="shared" si="6" ref="O19:O27">SUM(M19:N19)</f>
        <v>39</v>
      </c>
      <c r="P19" s="12"/>
      <c r="Q19" s="69" t="str">
        <f>Anmeldungen!N22</f>
        <v>Bausch, Otto</v>
      </c>
      <c r="R19" s="4">
        <v>19</v>
      </c>
      <c r="S19" s="4">
        <v>35</v>
      </c>
      <c r="T19" s="70">
        <f aca="true" t="shared" si="7" ref="T19:T27">SUM(R19:S19)</f>
        <v>54</v>
      </c>
    </row>
    <row r="20" spans="2:20" ht="12.75">
      <c r="B20" s="69" t="str">
        <f>Anmeldungen!B20</f>
        <v>Rickenmann Ernst</v>
      </c>
      <c r="C20" s="4">
        <v>13</v>
      </c>
      <c r="D20" s="4">
        <v>31</v>
      </c>
      <c r="E20" s="71">
        <f t="shared" si="4"/>
        <v>44</v>
      </c>
      <c r="F20" s="12"/>
      <c r="G20" s="69" t="str">
        <f>Anmeldungen!F24</f>
        <v>Jielg Walter</v>
      </c>
      <c r="H20" s="4">
        <v>18</v>
      </c>
      <c r="I20" s="4">
        <v>34</v>
      </c>
      <c r="J20" s="71">
        <f t="shared" si="5"/>
        <v>52</v>
      </c>
      <c r="K20" s="12"/>
      <c r="L20" s="69">
        <f>Anmeldungen!J21</f>
        <v>0</v>
      </c>
      <c r="M20" s="4"/>
      <c r="N20" s="4"/>
      <c r="O20" s="70">
        <f t="shared" si="6"/>
        <v>0</v>
      </c>
      <c r="P20" s="12"/>
      <c r="Q20" s="69" t="str">
        <f>Anmeldungen!N20</f>
        <v>Hammerstein, Gerd</v>
      </c>
      <c r="R20" s="4">
        <v>18</v>
      </c>
      <c r="S20" s="4">
        <v>33</v>
      </c>
      <c r="T20" s="70">
        <f t="shared" si="7"/>
        <v>51</v>
      </c>
    </row>
    <row r="21" spans="2:20" ht="12.75">
      <c r="B21" s="69" t="str">
        <f>Anmeldungen!B19</f>
        <v>René Schmid</v>
      </c>
      <c r="C21" s="4">
        <v>11</v>
      </c>
      <c r="D21" s="4">
        <v>28</v>
      </c>
      <c r="E21" s="70">
        <f t="shared" si="4"/>
        <v>39</v>
      </c>
      <c r="F21" s="12"/>
      <c r="G21" s="69" t="str">
        <f>Anmeldungen!F25</f>
        <v>Specht Leo</v>
      </c>
      <c r="H21" s="4">
        <v>18</v>
      </c>
      <c r="I21" s="4">
        <v>32</v>
      </c>
      <c r="J21" s="71">
        <f t="shared" si="5"/>
        <v>50</v>
      </c>
      <c r="K21" s="12"/>
      <c r="L21" s="69">
        <f>Anmeldungen!J22</f>
        <v>0</v>
      </c>
      <c r="M21" s="4"/>
      <c r="N21" s="4"/>
      <c r="O21" s="71">
        <f t="shared" si="6"/>
        <v>0</v>
      </c>
      <c r="P21" s="12"/>
      <c r="Q21" s="69" t="str">
        <f>Anmeldungen!N23</f>
        <v>Kohley, Manfred</v>
      </c>
      <c r="R21" s="4">
        <v>15</v>
      </c>
      <c r="S21" s="4">
        <v>29</v>
      </c>
      <c r="T21" s="71">
        <f t="shared" si="7"/>
        <v>44</v>
      </c>
    </row>
    <row r="22" spans="2:20" ht="12.75">
      <c r="B22" s="69" t="str">
        <f>Anmeldungen!B22</f>
        <v>Ernst Erb</v>
      </c>
      <c r="C22" s="4">
        <v>8</v>
      </c>
      <c r="D22" s="4">
        <v>22</v>
      </c>
      <c r="E22" s="70">
        <f t="shared" si="4"/>
        <v>30</v>
      </c>
      <c r="F22" s="12"/>
      <c r="G22" s="69" t="str">
        <f>Anmeldungen!F27</f>
        <v>Glocker-Riegel</v>
      </c>
      <c r="H22" s="4">
        <v>13</v>
      </c>
      <c r="I22" s="4">
        <v>33</v>
      </c>
      <c r="J22" s="70">
        <f t="shared" si="5"/>
        <v>46</v>
      </c>
      <c r="K22" s="12"/>
      <c r="L22" s="69">
        <f>Anmeldungen!J20</f>
        <v>0</v>
      </c>
      <c r="M22" s="4"/>
      <c r="N22" s="4"/>
      <c r="O22" s="70">
        <f t="shared" si="6"/>
        <v>0</v>
      </c>
      <c r="P22" s="12"/>
      <c r="Q22" s="69" t="str">
        <f>Anmeldungen!N21</f>
        <v>Bertsche, Ludwig</v>
      </c>
      <c r="R22" s="4">
        <v>13</v>
      </c>
      <c r="S22" s="4">
        <v>27</v>
      </c>
      <c r="T22" s="71">
        <f t="shared" si="7"/>
        <v>40</v>
      </c>
    </row>
    <row r="23" spans="2:20" ht="12.75">
      <c r="B23" s="69">
        <f>Anmeldungen!B25</f>
        <v>0</v>
      </c>
      <c r="C23" s="4"/>
      <c r="D23" s="4"/>
      <c r="E23" s="71">
        <f t="shared" si="4"/>
        <v>0</v>
      </c>
      <c r="F23" s="12"/>
      <c r="G23" s="69" t="str">
        <f>Anmeldungen!F23</f>
        <v>Günther Bernd</v>
      </c>
      <c r="H23" s="4">
        <v>18</v>
      </c>
      <c r="I23" s="4">
        <v>29</v>
      </c>
      <c r="J23" s="71">
        <f t="shared" si="5"/>
        <v>47</v>
      </c>
      <c r="K23" s="12"/>
      <c r="L23" s="69">
        <f>Anmeldungen!J23</f>
        <v>0</v>
      </c>
      <c r="M23" s="4"/>
      <c r="N23" s="4"/>
      <c r="O23" s="71">
        <f t="shared" si="6"/>
        <v>0</v>
      </c>
      <c r="P23" s="12"/>
      <c r="Q23" s="69" t="str">
        <f>Anmeldungen!N25</f>
        <v>Dohm, Hans-Walter</v>
      </c>
      <c r="R23" s="4">
        <v>8</v>
      </c>
      <c r="S23" s="4">
        <v>27</v>
      </c>
      <c r="T23" s="71">
        <f t="shared" si="7"/>
        <v>35</v>
      </c>
    </row>
    <row r="24" spans="2:20" ht="12.75">
      <c r="B24" s="69">
        <f>Anmeldungen!B23</f>
        <v>0</v>
      </c>
      <c r="C24" s="4"/>
      <c r="D24" s="4"/>
      <c r="E24" s="70">
        <f t="shared" si="4"/>
        <v>0</v>
      </c>
      <c r="F24" s="12"/>
      <c r="G24" s="69" t="str">
        <f>Anmeldungen!F26</f>
        <v>Steinhauser Alfons</v>
      </c>
      <c r="H24" s="4">
        <v>15</v>
      </c>
      <c r="I24" s="4">
        <v>28</v>
      </c>
      <c r="J24" s="70">
        <f t="shared" si="5"/>
        <v>43</v>
      </c>
      <c r="K24" s="12"/>
      <c r="L24" s="69">
        <f>Anmeldungen!J26</f>
        <v>0</v>
      </c>
      <c r="M24" s="4"/>
      <c r="N24" s="4"/>
      <c r="O24" s="70">
        <f t="shared" si="6"/>
        <v>0</v>
      </c>
      <c r="P24" s="12"/>
      <c r="Q24" s="69" t="str">
        <f>Anmeldungen!N19</f>
        <v>Schmies, Joachim F.</v>
      </c>
      <c r="R24" s="4">
        <v>12</v>
      </c>
      <c r="S24" s="4">
        <v>23</v>
      </c>
      <c r="T24" s="70">
        <f t="shared" si="7"/>
        <v>35</v>
      </c>
    </row>
    <row r="25" spans="2:20" ht="12.75">
      <c r="B25" s="69">
        <f>Anmeldungen!B24</f>
        <v>0</v>
      </c>
      <c r="C25" s="4"/>
      <c r="D25" s="4"/>
      <c r="E25" s="70">
        <f t="shared" si="4"/>
        <v>0</v>
      </c>
      <c r="F25" s="12"/>
      <c r="G25" s="69" t="str">
        <f>Anmeldungen!F22</f>
        <v>Klemens Manfred</v>
      </c>
      <c r="H25" s="4">
        <v>14</v>
      </c>
      <c r="I25" s="4">
        <v>24</v>
      </c>
      <c r="J25" s="70">
        <f t="shared" si="5"/>
        <v>38</v>
      </c>
      <c r="K25" s="12"/>
      <c r="L25" s="69">
        <f>Anmeldungen!J24</f>
        <v>0</v>
      </c>
      <c r="M25" s="4"/>
      <c r="N25" s="4"/>
      <c r="O25" s="71">
        <f t="shared" si="6"/>
        <v>0</v>
      </c>
      <c r="P25" s="12"/>
      <c r="Q25" s="69" t="str">
        <f>Anmeldungen!N24</f>
        <v>Gutzwiller, Ingrid</v>
      </c>
      <c r="R25" s="4">
        <v>10</v>
      </c>
      <c r="S25" s="4">
        <v>23</v>
      </c>
      <c r="T25" s="71">
        <f t="shared" si="7"/>
        <v>33</v>
      </c>
    </row>
    <row r="26" spans="2:20" ht="12.75">
      <c r="B26" s="69">
        <f>Anmeldungen!B26</f>
        <v>0</v>
      </c>
      <c r="C26" s="4"/>
      <c r="D26" s="4"/>
      <c r="E26" s="71">
        <f t="shared" si="4"/>
        <v>0</v>
      </c>
      <c r="F26" s="12"/>
      <c r="G26" s="69" t="str">
        <f>Anmeldungen!F20</f>
        <v>Schmid Roland</v>
      </c>
      <c r="H26" s="4">
        <v>14</v>
      </c>
      <c r="I26" s="4">
        <v>22</v>
      </c>
      <c r="J26" s="70">
        <f t="shared" si="5"/>
        <v>36</v>
      </c>
      <c r="K26" s="12"/>
      <c r="L26" s="69">
        <f>Anmeldungen!J25</f>
        <v>0</v>
      </c>
      <c r="M26" s="4"/>
      <c r="N26" s="4"/>
      <c r="O26" s="71">
        <f t="shared" si="6"/>
        <v>0</v>
      </c>
      <c r="P26" s="12"/>
      <c r="Q26" s="69" t="str">
        <f>Anmeldungen!N26</f>
        <v>Brinkhoff. Heide</v>
      </c>
      <c r="R26" s="4"/>
      <c r="S26" s="4"/>
      <c r="T26" s="70">
        <f t="shared" si="7"/>
        <v>0</v>
      </c>
    </row>
    <row r="27" spans="2:20" ht="12.75">
      <c r="B27" s="69">
        <f>Anmeldungen!B27</f>
        <v>0</v>
      </c>
      <c r="C27" s="5"/>
      <c r="D27" s="5"/>
      <c r="E27" s="70">
        <f t="shared" si="4"/>
        <v>0</v>
      </c>
      <c r="F27" s="12"/>
      <c r="G27" s="69" t="str">
        <f>Anmeldungen!F21</f>
        <v>Hume John</v>
      </c>
      <c r="H27" s="5">
        <v>0</v>
      </c>
      <c r="I27" s="5">
        <v>0</v>
      </c>
      <c r="J27" s="70">
        <f t="shared" si="5"/>
        <v>0</v>
      </c>
      <c r="K27" s="12"/>
      <c r="L27" s="69">
        <f>Anmeldungen!J27</f>
        <v>0</v>
      </c>
      <c r="M27" s="5"/>
      <c r="N27" s="5"/>
      <c r="O27" s="70">
        <f t="shared" si="6"/>
        <v>0</v>
      </c>
      <c r="P27" s="12"/>
      <c r="Q27" s="69" t="str">
        <f>Anmeldungen!N27</f>
        <v> </v>
      </c>
      <c r="R27" s="5"/>
      <c r="S27" s="5"/>
      <c r="T27" s="70">
        <f t="shared" si="7"/>
        <v>0</v>
      </c>
    </row>
    <row r="28" spans="2:20" ht="13.5" thickBot="1">
      <c r="B28" s="73">
        <v>5</v>
      </c>
      <c r="C28" s="146" t="s">
        <v>21</v>
      </c>
      <c r="D28" s="146"/>
      <c r="E28" s="74">
        <f>SUM(D22:D23)+SUM(E19:E21)</f>
        <v>169</v>
      </c>
      <c r="F28" s="12"/>
      <c r="G28" s="73">
        <v>6</v>
      </c>
      <c r="H28" s="146" t="s">
        <v>21</v>
      </c>
      <c r="I28" s="146"/>
      <c r="J28" s="74">
        <f>SUM(I22:I23)+SUM(J19:J21)</f>
        <v>217</v>
      </c>
      <c r="K28" s="12"/>
      <c r="L28" s="73">
        <v>7</v>
      </c>
      <c r="M28" s="146" t="s">
        <v>21</v>
      </c>
      <c r="N28" s="146"/>
      <c r="O28" s="74">
        <f>SUM(N22:N23)+SUM(O19:O21)</f>
        <v>39</v>
      </c>
      <c r="P28" s="12"/>
      <c r="Q28" s="73">
        <v>8</v>
      </c>
      <c r="R28" s="146" t="s">
        <v>21</v>
      </c>
      <c r="S28" s="146"/>
      <c r="T28" s="74">
        <f>SUM(S22:S23)+SUM(T19:T21)</f>
        <v>203</v>
      </c>
    </row>
    <row r="29" spans="2:20" ht="12.75">
      <c r="B29" s="93" t="s">
        <v>26</v>
      </c>
      <c r="C29" s="94">
        <f>SUM(C19:C27)</f>
        <v>60</v>
      </c>
      <c r="D29" s="94">
        <f>SUM(D19:D27)</f>
        <v>117</v>
      </c>
      <c r="E29" s="94">
        <f>SUM(E19:E27)</f>
        <v>177</v>
      </c>
      <c r="F29" s="94"/>
      <c r="G29" s="93"/>
      <c r="H29" s="94">
        <f>SUM(H19:H27)</f>
        <v>133</v>
      </c>
      <c r="I29" s="94">
        <f>SUM(I19:I27)</f>
        <v>232</v>
      </c>
      <c r="J29" s="94">
        <f>SUM(J19:J27)</f>
        <v>365</v>
      </c>
      <c r="K29" s="94"/>
      <c r="L29" s="93"/>
      <c r="M29" s="94">
        <f>SUM(M19:M27)</f>
        <v>12</v>
      </c>
      <c r="N29" s="94">
        <f>SUM(N19:N27)</f>
        <v>27</v>
      </c>
      <c r="O29" s="94">
        <f>SUM(O19:O27)</f>
        <v>39</v>
      </c>
      <c r="P29" s="94"/>
      <c r="Q29" s="93"/>
      <c r="R29" s="94">
        <f>SUM(R19:R27)</f>
        <v>95</v>
      </c>
      <c r="S29" s="94">
        <f>SUM(S19:S27)</f>
        <v>197</v>
      </c>
      <c r="T29" s="94">
        <f>SUM(T19:T27)</f>
        <v>292</v>
      </c>
    </row>
    <row r="30" spans="2:20" ht="12.75">
      <c r="B30" s="40"/>
      <c r="C30" s="12"/>
      <c r="D30" s="12"/>
      <c r="E30" s="12"/>
      <c r="F30" s="12"/>
      <c r="G30" s="40"/>
      <c r="H30" s="12"/>
      <c r="I30" s="12"/>
      <c r="J30" s="12"/>
      <c r="K30" s="12"/>
      <c r="L30" s="40"/>
      <c r="M30" s="12"/>
      <c r="N30" s="12"/>
      <c r="O30" s="12"/>
      <c r="P30" s="12"/>
      <c r="Q30" s="40"/>
      <c r="R30" s="13"/>
      <c r="S30" s="13"/>
      <c r="T30" s="13"/>
    </row>
    <row r="31" spans="2:20" s="3" customFormat="1" ht="13.5" thickBot="1">
      <c r="B31" s="37" t="str">
        <f>Anmeldungen!B31</f>
        <v>GC Steißlingen</v>
      </c>
      <c r="C31" s="7"/>
      <c r="D31" s="7"/>
      <c r="E31" s="7"/>
      <c r="F31" s="7"/>
      <c r="G31" s="37" t="str">
        <f>Anmeldungen!F31</f>
        <v>GC Waldkirch</v>
      </c>
      <c r="H31" s="7"/>
      <c r="I31" s="7"/>
      <c r="J31" s="7"/>
      <c r="K31" s="7"/>
      <c r="L31" s="37" t="str">
        <f>Anmeldungen!J31</f>
        <v>GC Weißensberg</v>
      </c>
      <c r="M31" s="7"/>
      <c r="N31" s="7"/>
      <c r="O31" s="7"/>
      <c r="P31" s="7"/>
      <c r="Q31" s="42" t="str">
        <f>Anmeldungen!N31</f>
        <v>frei</v>
      </c>
      <c r="R31" s="7"/>
      <c r="S31" s="7"/>
      <c r="T31" s="7"/>
    </row>
    <row r="32" spans="2:20" ht="12.75">
      <c r="B32" s="66" t="s">
        <v>0</v>
      </c>
      <c r="C32" s="67" t="s">
        <v>1</v>
      </c>
      <c r="D32" s="67" t="s">
        <v>2</v>
      </c>
      <c r="E32" s="68" t="s">
        <v>3</v>
      </c>
      <c r="F32" s="12"/>
      <c r="G32" s="66" t="s">
        <v>0</v>
      </c>
      <c r="H32" s="67" t="s">
        <v>1</v>
      </c>
      <c r="I32" s="67" t="s">
        <v>2</v>
      </c>
      <c r="J32" s="68" t="s">
        <v>3</v>
      </c>
      <c r="K32" s="12"/>
      <c r="L32" s="66" t="s">
        <v>0</v>
      </c>
      <c r="M32" s="67" t="s">
        <v>1</v>
      </c>
      <c r="N32" s="67" t="s">
        <v>2</v>
      </c>
      <c r="O32" s="68" t="s">
        <v>3</v>
      </c>
      <c r="P32" s="12"/>
      <c r="Q32" s="66" t="s">
        <v>0</v>
      </c>
      <c r="R32" s="67" t="s">
        <v>1</v>
      </c>
      <c r="S32" s="67" t="s">
        <v>2</v>
      </c>
      <c r="T32" s="68" t="s">
        <v>3</v>
      </c>
    </row>
    <row r="33" spans="2:20" ht="12.75">
      <c r="B33" s="69" t="str">
        <f>Anmeldungen!B35</f>
        <v>Manfred Adolff</v>
      </c>
      <c r="C33" s="4">
        <v>17</v>
      </c>
      <c r="D33" s="4">
        <v>31</v>
      </c>
      <c r="E33" s="70">
        <f aca="true" t="shared" si="8" ref="E33:E41">SUM(C33:D33)</f>
        <v>48</v>
      </c>
      <c r="F33" s="12"/>
      <c r="G33" s="69" t="str">
        <f>Anmeldungen!F34</f>
        <v>Baumgartner Ferdinand</v>
      </c>
      <c r="H33" s="4">
        <v>9</v>
      </c>
      <c r="I33" s="4">
        <v>32</v>
      </c>
      <c r="J33" s="71">
        <f aca="true" t="shared" si="9" ref="J33:J41">SUM(H33:I33)</f>
        <v>41</v>
      </c>
      <c r="K33" s="12"/>
      <c r="L33" s="69" t="str">
        <f>Anmeldungen!J35</f>
        <v>Zoller, Josef</v>
      </c>
      <c r="M33" s="4">
        <v>21</v>
      </c>
      <c r="N33" s="4">
        <v>33</v>
      </c>
      <c r="O33" s="70">
        <f aca="true" t="shared" si="10" ref="O33:O41">SUM(M33:N33)</f>
        <v>54</v>
      </c>
      <c r="P33" s="12"/>
      <c r="Q33" s="75">
        <f>Anmeldungen!N33</f>
        <v>0</v>
      </c>
      <c r="R33" s="4"/>
      <c r="S33" s="4"/>
      <c r="T33" s="71">
        <f aca="true" t="shared" si="11" ref="T33:T41">SUM(R33:S33)</f>
        <v>0</v>
      </c>
    </row>
    <row r="34" spans="2:20" ht="12.75">
      <c r="B34" s="69" t="str">
        <f>Anmeldungen!B34</f>
        <v>Dieter Kolonko</v>
      </c>
      <c r="C34" s="4">
        <v>12</v>
      </c>
      <c r="D34" s="4">
        <v>23</v>
      </c>
      <c r="E34" s="70">
        <f t="shared" si="8"/>
        <v>35</v>
      </c>
      <c r="F34" s="12"/>
      <c r="G34" s="69" t="str">
        <f>Anmeldungen!F35</f>
        <v>Haun Karl</v>
      </c>
      <c r="H34" s="4">
        <v>4</v>
      </c>
      <c r="I34" s="4">
        <v>21</v>
      </c>
      <c r="J34" s="71">
        <f t="shared" si="9"/>
        <v>25</v>
      </c>
      <c r="K34" s="12"/>
      <c r="L34" s="69" t="str">
        <f>Anmeldungen!J38</f>
        <v>Polligkeit, Klaus</v>
      </c>
      <c r="M34" s="4">
        <v>17</v>
      </c>
      <c r="N34" s="4">
        <v>34</v>
      </c>
      <c r="O34" s="70">
        <f t="shared" si="10"/>
        <v>51</v>
      </c>
      <c r="P34" s="12"/>
      <c r="Q34" s="75">
        <f>Anmeldungen!N34</f>
        <v>0</v>
      </c>
      <c r="R34" s="4"/>
      <c r="S34" s="4"/>
      <c r="T34" s="70">
        <f t="shared" si="11"/>
        <v>0</v>
      </c>
    </row>
    <row r="35" spans="2:20" ht="12.75">
      <c r="B35" s="69" t="str">
        <f>Anmeldungen!B37</f>
        <v>Dr. Dorothea Sack</v>
      </c>
      <c r="C35" s="4">
        <v>6</v>
      </c>
      <c r="D35" s="4">
        <v>25</v>
      </c>
      <c r="E35" s="70">
        <f t="shared" si="8"/>
        <v>31</v>
      </c>
      <c r="F35" s="12"/>
      <c r="G35" s="69">
        <f>Anmeldungen!F36</f>
        <v>0</v>
      </c>
      <c r="H35" s="4"/>
      <c r="I35" s="4"/>
      <c r="J35" s="71">
        <f t="shared" si="9"/>
        <v>0</v>
      </c>
      <c r="K35" s="12"/>
      <c r="L35" s="69" t="str">
        <f>Anmeldungen!J36</f>
        <v>Wolf, Harry</v>
      </c>
      <c r="M35" s="4">
        <v>19</v>
      </c>
      <c r="N35" s="4">
        <v>31</v>
      </c>
      <c r="O35" s="71">
        <f t="shared" si="10"/>
        <v>50</v>
      </c>
      <c r="P35" s="12"/>
      <c r="Q35" s="75">
        <f>Anmeldungen!N35</f>
        <v>0</v>
      </c>
      <c r="R35" s="4"/>
      <c r="S35" s="4"/>
      <c r="T35" s="71">
        <f t="shared" si="11"/>
        <v>0</v>
      </c>
    </row>
    <row r="36" spans="2:20" ht="12.75">
      <c r="B36" s="69" t="str">
        <f>Anmeldungen!B36</f>
        <v>Hans Stiefler</v>
      </c>
      <c r="C36" s="4">
        <v>3</v>
      </c>
      <c r="D36" s="4">
        <v>16</v>
      </c>
      <c r="E36" s="71">
        <f t="shared" si="8"/>
        <v>19</v>
      </c>
      <c r="F36" s="12"/>
      <c r="G36" s="69">
        <f>Anmeldungen!F38</f>
        <v>0</v>
      </c>
      <c r="H36" s="4"/>
      <c r="I36" s="4"/>
      <c r="J36" s="70">
        <f t="shared" si="9"/>
        <v>0</v>
      </c>
      <c r="K36" s="12"/>
      <c r="L36" s="69" t="str">
        <f>Anmeldungen!J39</f>
        <v>Plangger, Albert</v>
      </c>
      <c r="M36" s="4">
        <v>17</v>
      </c>
      <c r="N36" s="4">
        <v>32</v>
      </c>
      <c r="O36" s="70">
        <f t="shared" si="10"/>
        <v>49</v>
      </c>
      <c r="P36" s="12"/>
      <c r="Q36" s="75">
        <f>Anmeldungen!N36</f>
        <v>0</v>
      </c>
      <c r="R36" s="4"/>
      <c r="S36" s="4"/>
      <c r="T36" s="71">
        <f t="shared" si="11"/>
        <v>0</v>
      </c>
    </row>
    <row r="37" spans="2:20" ht="12.75">
      <c r="B37" s="69">
        <f>Anmeldungen!B38</f>
        <v>0</v>
      </c>
      <c r="C37" s="4"/>
      <c r="D37" s="4"/>
      <c r="E37" s="71">
        <f t="shared" si="8"/>
        <v>0</v>
      </c>
      <c r="F37" s="12"/>
      <c r="G37" s="69">
        <f>Anmeldungen!F41</f>
        <v>0</v>
      </c>
      <c r="H37" s="4"/>
      <c r="I37" s="4"/>
      <c r="J37" s="70">
        <f t="shared" si="9"/>
        <v>0</v>
      </c>
      <c r="K37" s="12"/>
      <c r="L37" s="69" t="str">
        <f>Anmeldungen!J34</f>
        <v>Scherer, Knut</v>
      </c>
      <c r="M37" s="4">
        <v>17</v>
      </c>
      <c r="N37" s="4">
        <v>30</v>
      </c>
      <c r="O37" s="71">
        <f t="shared" si="10"/>
        <v>47</v>
      </c>
      <c r="P37" s="12"/>
      <c r="Q37" s="75">
        <f>Anmeldungen!N37</f>
        <v>0</v>
      </c>
      <c r="R37" s="4"/>
      <c r="S37" s="4"/>
      <c r="T37" s="71">
        <f t="shared" si="11"/>
        <v>0</v>
      </c>
    </row>
    <row r="38" spans="2:20" ht="12.75">
      <c r="B38" s="69">
        <f>Anmeldungen!B39</f>
        <v>0</v>
      </c>
      <c r="C38" s="4"/>
      <c r="D38" s="4"/>
      <c r="E38" s="71">
        <f t="shared" si="8"/>
        <v>0</v>
      </c>
      <c r="F38" s="12"/>
      <c r="G38" s="69">
        <f>Anmeldungen!F40</f>
        <v>0</v>
      </c>
      <c r="H38" s="4"/>
      <c r="I38" s="4"/>
      <c r="J38" s="70">
        <f t="shared" si="9"/>
        <v>0</v>
      </c>
      <c r="K38" s="12"/>
      <c r="L38" s="69" t="str">
        <f>Anmeldungen!J33</f>
        <v>Greussing, Thomas</v>
      </c>
      <c r="M38" s="4">
        <v>17</v>
      </c>
      <c r="N38" s="4">
        <v>27</v>
      </c>
      <c r="O38" s="71">
        <f t="shared" si="10"/>
        <v>44</v>
      </c>
      <c r="P38" s="12"/>
      <c r="Q38" s="75">
        <f>Anmeldungen!N38</f>
        <v>0</v>
      </c>
      <c r="R38" s="4"/>
      <c r="S38" s="4"/>
      <c r="T38" s="70">
        <f t="shared" si="11"/>
        <v>0</v>
      </c>
    </row>
    <row r="39" spans="2:20" ht="12.75">
      <c r="B39" s="69">
        <f>Anmeldungen!B41</f>
        <v>0</v>
      </c>
      <c r="C39" s="4"/>
      <c r="D39" s="4"/>
      <c r="E39" s="70">
        <f t="shared" si="8"/>
        <v>0</v>
      </c>
      <c r="F39" s="12"/>
      <c r="G39" s="69">
        <f>Anmeldungen!F37</f>
        <v>0</v>
      </c>
      <c r="H39" s="4"/>
      <c r="I39" s="4"/>
      <c r="J39" s="71">
        <f t="shared" si="9"/>
        <v>0</v>
      </c>
      <c r="K39" s="12"/>
      <c r="L39" s="69" t="str">
        <f>Anmeldungen!J40</f>
        <v>Rohrer, Johann</v>
      </c>
      <c r="M39" s="4">
        <v>15</v>
      </c>
      <c r="N39" s="4">
        <v>27</v>
      </c>
      <c r="O39" s="70">
        <f t="shared" si="10"/>
        <v>42</v>
      </c>
      <c r="P39" s="12"/>
      <c r="Q39" s="75">
        <f>Anmeldungen!N39</f>
        <v>0</v>
      </c>
      <c r="R39" s="4"/>
      <c r="S39" s="4"/>
      <c r="T39" s="70">
        <f t="shared" si="11"/>
        <v>0</v>
      </c>
    </row>
    <row r="40" spans="2:20" ht="12.75">
      <c r="B40" s="69" t="str">
        <f>Anmeldungen!B33</f>
        <v>Dr. Walter Wilhelm</v>
      </c>
      <c r="C40" s="4">
        <v>0</v>
      </c>
      <c r="D40" s="4"/>
      <c r="E40" s="70">
        <f t="shared" si="8"/>
        <v>0</v>
      </c>
      <c r="F40" s="12"/>
      <c r="G40" s="69">
        <f>Anmeldungen!F39</f>
        <v>0</v>
      </c>
      <c r="H40" s="4"/>
      <c r="I40" s="4"/>
      <c r="J40" s="70">
        <f t="shared" si="9"/>
        <v>0</v>
      </c>
      <c r="K40" s="12"/>
      <c r="L40" s="69" t="str">
        <f>Anmeldungen!J41</f>
        <v>Humml, Walter</v>
      </c>
      <c r="M40" s="4">
        <v>15</v>
      </c>
      <c r="N40" s="4">
        <v>26</v>
      </c>
      <c r="O40" s="70">
        <f t="shared" si="10"/>
        <v>41</v>
      </c>
      <c r="P40" s="12"/>
      <c r="Q40" s="75">
        <f>Anmeldungen!N40</f>
        <v>0</v>
      </c>
      <c r="R40" s="4"/>
      <c r="S40" s="4"/>
      <c r="T40" s="70">
        <f t="shared" si="11"/>
        <v>0</v>
      </c>
    </row>
    <row r="41" spans="2:20" ht="12.75">
      <c r="B41" s="69">
        <f>Anmeldungen!B40</f>
        <v>0</v>
      </c>
      <c r="C41" s="5"/>
      <c r="D41" s="5"/>
      <c r="E41" s="71">
        <f t="shared" si="8"/>
        <v>0</v>
      </c>
      <c r="F41" s="12"/>
      <c r="G41" s="69">
        <f>Anmeldungen!F33</f>
        <v>0</v>
      </c>
      <c r="H41" s="5"/>
      <c r="I41" s="5"/>
      <c r="J41" s="70">
        <f t="shared" si="9"/>
        <v>0</v>
      </c>
      <c r="K41" s="12"/>
      <c r="L41" s="69">
        <f>Anmeldungen!J37</f>
        <v>0</v>
      </c>
      <c r="M41" s="5"/>
      <c r="N41" s="5"/>
      <c r="O41" s="71">
        <f t="shared" si="10"/>
        <v>0</v>
      </c>
      <c r="P41" s="12"/>
      <c r="Q41" s="75">
        <f>Anmeldungen!N41</f>
        <v>0</v>
      </c>
      <c r="R41" s="5"/>
      <c r="S41" s="5"/>
      <c r="T41" s="70">
        <f t="shared" si="11"/>
        <v>0</v>
      </c>
    </row>
    <row r="42" spans="2:20" ht="13.5" thickBot="1">
      <c r="B42" s="73">
        <v>9</v>
      </c>
      <c r="C42" s="146" t="s">
        <v>21</v>
      </c>
      <c r="D42" s="146"/>
      <c r="E42" s="74">
        <f>SUM(D36:D37)+SUM(E33:E35)</f>
        <v>130</v>
      </c>
      <c r="F42" s="12"/>
      <c r="G42" s="73">
        <v>10</v>
      </c>
      <c r="H42" s="146" t="s">
        <v>21</v>
      </c>
      <c r="I42" s="146"/>
      <c r="J42" s="74">
        <f>SUM(I36:I37)+SUM(J33:J35)</f>
        <v>66</v>
      </c>
      <c r="K42" s="12"/>
      <c r="L42" s="73">
        <v>11</v>
      </c>
      <c r="M42" s="146" t="s">
        <v>21</v>
      </c>
      <c r="N42" s="146"/>
      <c r="O42" s="74">
        <f>SUM(N36:N37)+SUM(O33:O35)</f>
        <v>217</v>
      </c>
      <c r="P42" s="12"/>
      <c r="Q42" s="73">
        <v>12</v>
      </c>
      <c r="R42" s="146" t="s">
        <v>21</v>
      </c>
      <c r="S42" s="146"/>
      <c r="T42" s="74">
        <f>SUM(S36:S37)+SUM(T33:T35)</f>
        <v>0</v>
      </c>
    </row>
    <row r="43" spans="2:20" ht="12.75">
      <c r="B43" s="93" t="s">
        <v>26</v>
      </c>
      <c r="C43" s="94">
        <f>SUM(C33:C41)</f>
        <v>38</v>
      </c>
      <c r="D43" s="94">
        <f>SUM(D33:D41)</f>
        <v>95</v>
      </c>
      <c r="E43" s="94">
        <f>SUM(E33:E41)</f>
        <v>133</v>
      </c>
      <c r="F43" s="94"/>
      <c r="G43" s="93"/>
      <c r="H43" s="94">
        <f>SUM(H33:H41)</f>
        <v>13</v>
      </c>
      <c r="I43" s="94">
        <f>SUM(I33:I41)</f>
        <v>53</v>
      </c>
      <c r="J43" s="94">
        <f>SUM(J33:J41)</f>
        <v>66</v>
      </c>
      <c r="K43" s="94"/>
      <c r="L43" s="93"/>
      <c r="M43" s="94">
        <f>SUM(M33:M41)</f>
        <v>138</v>
      </c>
      <c r="N43" s="94">
        <f>SUM(N33:N41)</f>
        <v>240</v>
      </c>
      <c r="O43" s="94">
        <f>SUM(O33:O41)</f>
        <v>378</v>
      </c>
      <c r="P43" s="94"/>
      <c r="Q43" s="93"/>
      <c r="R43" s="94">
        <f>SUM(R33:R41)</f>
        <v>0</v>
      </c>
      <c r="S43" s="94">
        <f>SUM(S33:S41)</f>
        <v>0</v>
      </c>
      <c r="T43" s="94">
        <f>SUM(T33:T41)</f>
        <v>0</v>
      </c>
    </row>
    <row r="44" spans="2:7" ht="12.75">
      <c r="B44" s="79" t="s">
        <v>24</v>
      </c>
      <c r="G44" t="s">
        <v>52</v>
      </c>
    </row>
    <row r="57" ht="12.75">
      <c r="I57" s="2"/>
    </row>
    <row r="58" ht="12.75">
      <c r="J58" s="2"/>
    </row>
    <row r="59" spans="2:9" ht="12.75">
      <c r="B59" s="104"/>
      <c r="C59" s="105"/>
      <c r="D59" s="105"/>
      <c r="E59" s="105"/>
      <c r="F59" s="105"/>
      <c r="G59" s="104"/>
      <c r="H59" s="106"/>
      <c r="I59" s="105"/>
    </row>
    <row r="60" spans="2:9" ht="12.75">
      <c r="B60" s="107"/>
      <c r="C60" s="108"/>
      <c r="D60" s="108"/>
      <c r="E60" s="108"/>
      <c r="F60" s="106"/>
      <c r="G60" s="104"/>
      <c r="H60" s="108"/>
      <c r="I60" s="105"/>
    </row>
    <row r="61" spans="2:9" ht="12.75">
      <c r="B61" s="104"/>
      <c r="C61" s="109"/>
      <c r="D61" s="109"/>
      <c r="E61" s="106"/>
      <c r="F61" s="105"/>
      <c r="G61" s="104"/>
      <c r="H61" s="106"/>
      <c r="I61" s="105"/>
    </row>
    <row r="62" spans="2:9" ht="12.75">
      <c r="B62" s="104"/>
      <c r="C62" s="109"/>
      <c r="D62" s="109"/>
      <c r="E62" s="106"/>
      <c r="F62" s="105"/>
      <c r="G62" s="104"/>
      <c r="H62" s="106"/>
      <c r="I62" s="105"/>
    </row>
    <row r="63" spans="2:9" ht="12.75">
      <c r="B63" s="104"/>
      <c r="C63" s="109"/>
      <c r="D63" s="109"/>
      <c r="E63" s="106"/>
      <c r="F63" s="105"/>
      <c r="G63" s="104"/>
      <c r="H63" s="106"/>
      <c r="I63" s="105"/>
    </row>
    <row r="64" spans="2:9" ht="12.75">
      <c r="B64" s="104"/>
      <c r="C64" s="109"/>
      <c r="D64" s="109"/>
      <c r="E64" s="106"/>
      <c r="F64" s="105"/>
      <c r="G64" s="104"/>
      <c r="H64" s="106"/>
      <c r="I64" s="105"/>
    </row>
    <row r="65" spans="2:9" ht="12.75">
      <c r="B65" s="104"/>
      <c r="C65" s="109"/>
      <c r="D65" s="109"/>
      <c r="E65" s="106"/>
      <c r="F65" s="105"/>
      <c r="G65" s="104"/>
      <c r="H65" s="106"/>
      <c r="I65" s="105"/>
    </row>
    <row r="66" spans="2:9" ht="12.75">
      <c r="B66" s="104"/>
      <c r="C66" s="109"/>
      <c r="D66" s="109"/>
      <c r="E66" s="106"/>
      <c r="F66" s="105"/>
      <c r="G66" s="104"/>
      <c r="H66" s="106"/>
      <c r="I66" s="105"/>
    </row>
    <row r="67" spans="2:9" ht="12.75">
      <c r="B67" s="104"/>
      <c r="C67" s="109"/>
      <c r="D67" s="109"/>
      <c r="E67" s="106"/>
      <c r="F67" s="105"/>
      <c r="G67" s="104"/>
      <c r="H67" s="106"/>
      <c r="I67" s="105"/>
    </row>
    <row r="68" spans="2:9" ht="12.75">
      <c r="B68" s="104"/>
      <c r="C68" s="109"/>
      <c r="D68" s="109"/>
      <c r="E68" s="106"/>
      <c r="F68" s="105"/>
      <c r="G68" s="104"/>
      <c r="H68" s="106"/>
      <c r="I68" s="105"/>
    </row>
    <row r="69" spans="2:9" ht="12.75">
      <c r="B69" s="104"/>
      <c r="C69" s="109"/>
      <c r="D69" s="109"/>
      <c r="E69" s="106"/>
      <c r="F69" s="105"/>
      <c r="G69" s="104"/>
      <c r="H69" s="106"/>
      <c r="I69" s="105"/>
    </row>
    <row r="70" spans="2:9" ht="12.75">
      <c r="B70" s="107"/>
      <c r="C70" s="105"/>
      <c r="D70" s="105"/>
      <c r="E70" s="110"/>
      <c r="F70" s="105"/>
      <c r="G70" s="104"/>
      <c r="H70" s="108"/>
      <c r="I70" s="106"/>
    </row>
    <row r="71" spans="2:9" ht="12.75">
      <c r="B71" s="104"/>
      <c r="C71" s="105"/>
      <c r="D71" s="105"/>
      <c r="E71" s="105"/>
      <c r="F71" s="105"/>
      <c r="G71" s="104"/>
      <c r="H71" s="105"/>
      <c r="I71" s="106"/>
    </row>
    <row r="72" spans="2:9" ht="12.75">
      <c r="B72" s="41"/>
      <c r="C72" s="3"/>
      <c r="D72" s="3"/>
      <c r="E72" s="3"/>
      <c r="F72" s="3"/>
      <c r="G72" s="41"/>
      <c r="H72" s="3"/>
      <c r="I72" s="2"/>
    </row>
  </sheetData>
  <sheetProtection sheet="1" objects="1" scenarios="1"/>
  <mergeCells count="13">
    <mergeCell ref="A1:T1"/>
    <mergeCell ref="C14:D14"/>
    <mergeCell ref="H14:I14"/>
    <mergeCell ref="M14:N14"/>
    <mergeCell ref="R14:S14"/>
    <mergeCell ref="C28:D28"/>
    <mergeCell ref="H28:I28"/>
    <mergeCell ref="M28:N28"/>
    <mergeCell ref="R28:S28"/>
    <mergeCell ref="C42:D42"/>
    <mergeCell ref="H42:I42"/>
    <mergeCell ref="M42:N42"/>
    <mergeCell ref="R42:S42"/>
  </mergeCells>
  <printOptions/>
  <pageMargins left="0.75" right="0.75" top="1" bottom="1" header="0.4921259845" footer="0.4921259845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AC38"/>
  <sheetViews>
    <sheetView zoomScale="90" zoomScaleNormal="90" workbookViewId="0" topLeftCell="A1">
      <selection activeCell="L38" sqref="L38"/>
    </sheetView>
  </sheetViews>
  <sheetFormatPr defaultColWidth="11.421875" defaultRowHeight="12.75"/>
  <cols>
    <col min="1" max="1" width="12.421875" style="0" customWidth="1"/>
    <col min="2" max="2" width="5.140625" style="3" customWidth="1"/>
    <col min="3" max="3" width="3.140625" style="3" hidden="1" customWidth="1"/>
    <col min="4" max="4" width="23.28125" style="0" customWidth="1"/>
    <col min="5" max="5" width="8.8515625" style="2" customWidth="1"/>
    <col min="6" max="6" width="7.57421875" style="2" customWidth="1"/>
    <col min="7" max="7" width="5.7109375" style="97" customWidth="1"/>
    <col min="8" max="8" width="20.7109375" style="0" customWidth="1"/>
    <col min="9" max="10" width="5.7109375" style="0" customWidth="1"/>
    <col min="11" max="11" width="5.7109375" style="97" customWidth="1"/>
    <col min="12" max="12" width="20.7109375" style="0" customWidth="1"/>
    <col min="13" max="14" width="5.7109375" style="0" customWidth="1"/>
    <col min="15" max="15" width="5.7109375" style="97" customWidth="1"/>
    <col min="16" max="16" width="20.7109375" style="0" customWidth="1"/>
    <col min="17" max="19" width="5.7109375" style="0" customWidth="1"/>
    <col min="20" max="20" width="4.8515625" style="0" customWidth="1"/>
    <col min="21" max="21" width="0" style="0" hidden="1" customWidth="1"/>
    <col min="22" max="22" width="20.140625" style="0" customWidth="1"/>
    <col min="23" max="29" width="11.421875" style="2" customWidth="1"/>
  </cols>
  <sheetData>
    <row r="1" spans="8:16" ht="13.5" thickBot="1">
      <c r="H1" s="95"/>
      <c r="L1" s="95"/>
      <c r="P1" s="95"/>
    </row>
    <row r="2" spans="2:18" ht="14.25" thickBot="1" thickTop="1">
      <c r="B2" s="27" t="s">
        <v>12</v>
      </c>
      <c r="C2" s="28"/>
      <c r="D2" s="29"/>
      <c r="E2" s="30">
        <f ca="1">TODAY()</f>
        <v>39344</v>
      </c>
      <c r="F2" s="31" t="s">
        <v>17</v>
      </c>
      <c r="G2" s="96"/>
      <c r="H2" s="147" t="s">
        <v>46</v>
      </c>
      <c r="I2" s="148"/>
      <c r="J2" s="16" t="s">
        <v>17</v>
      </c>
      <c r="K2" s="96"/>
      <c r="L2" s="147" t="s">
        <v>47</v>
      </c>
      <c r="M2" s="148"/>
      <c r="N2" s="16" t="s">
        <v>17</v>
      </c>
      <c r="O2" s="96"/>
      <c r="P2" s="147" t="s">
        <v>48</v>
      </c>
      <c r="Q2" s="149"/>
      <c r="R2" s="16" t="s">
        <v>17</v>
      </c>
    </row>
    <row r="3" spans="2:18" ht="12.75">
      <c r="B3" s="23">
        <v>1</v>
      </c>
      <c r="C3" s="6">
        <f>Ergebnisse!Q14</f>
        <v>4</v>
      </c>
      <c r="D3" s="20" t="str">
        <f>Ergebnisse!Q3</f>
        <v>GC Lindau</v>
      </c>
      <c r="E3" s="1">
        <f>Ergebnisse!T14</f>
        <v>228</v>
      </c>
      <c r="F3" s="32">
        <f>RANK($E3,$E$3:$E$14)</f>
        <v>1</v>
      </c>
      <c r="H3" s="19" t="s">
        <v>34</v>
      </c>
      <c r="I3" s="20">
        <v>239</v>
      </c>
      <c r="J3" s="17">
        <v>1</v>
      </c>
      <c r="L3" s="14" t="s">
        <v>35</v>
      </c>
      <c r="M3" s="20">
        <v>244</v>
      </c>
      <c r="N3" s="17">
        <v>1</v>
      </c>
      <c r="P3" s="14" t="s">
        <v>35</v>
      </c>
      <c r="Q3" s="45">
        <v>260</v>
      </c>
      <c r="R3" s="17">
        <v>1</v>
      </c>
    </row>
    <row r="4" spans="2:18" ht="12.75">
      <c r="B4" s="23">
        <v>2</v>
      </c>
      <c r="C4" s="6">
        <f>Ergebnisse!G14</f>
        <v>2</v>
      </c>
      <c r="D4" s="21" t="str">
        <f>Ergebnisse!G3</f>
        <v>GC Erlen</v>
      </c>
      <c r="E4" s="1">
        <f>Ergebnisse!J14</f>
        <v>226</v>
      </c>
      <c r="F4" s="33">
        <f aca="true" t="shared" si="0" ref="F4:F14">RANK($E4,$E$3:$E$14)</f>
        <v>2</v>
      </c>
      <c r="H4" s="14" t="s">
        <v>35</v>
      </c>
      <c r="I4" s="21">
        <v>223</v>
      </c>
      <c r="J4" s="17">
        <v>2</v>
      </c>
      <c r="L4" s="14" t="s">
        <v>36</v>
      </c>
      <c r="M4" s="21">
        <v>222</v>
      </c>
      <c r="N4" s="17">
        <v>2</v>
      </c>
      <c r="P4" s="14" t="s">
        <v>34</v>
      </c>
      <c r="Q4" s="44">
        <v>251</v>
      </c>
      <c r="R4" s="17">
        <v>2</v>
      </c>
    </row>
    <row r="5" spans="2:18" ht="12.75">
      <c r="B5" s="23">
        <v>3</v>
      </c>
      <c r="C5" s="6">
        <f>Ergebnisse!G28</f>
        <v>6</v>
      </c>
      <c r="D5" s="21" t="str">
        <f>Ergebnisse!G17</f>
        <v>GC Memmingen</v>
      </c>
      <c r="E5" s="1">
        <f>Ergebnisse!J28</f>
        <v>217</v>
      </c>
      <c r="F5" s="33">
        <f t="shared" si="0"/>
        <v>3</v>
      </c>
      <c r="H5" s="14" t="s">
        <v>38</v>
      </c>
      <c r="I5" s="21">
        <v>220</v>
      </c>
      <c r="J5" s="17">
        <v>3</v>
      </c>
      <c r="L5" s="14" t="s">
        <v>34</v>
      </c>
      <c r="M5" s="21">
        <v>213</v>
      </c>
      <c r="N5" s="17">
        <v>3</v>
      </c>
      <c r="P5" s="14" t="s">
        <v>43</v>
      </c>
      <c r="Q5" s="44">
        <v>227</v>
      </c>
      <c r="R5" s="17">
        <v>3</v>
      </c>
    </row>
    <row r="6" spans="2:18" ht="12.75">
      <c r="B6" s="23">
        <v>4</v>
      </c>
      <c r="C6" s="6">
        <f>Ergebnisse!L42</f>
        <v>11</v>
      </c>
      <c r="D6" s="21" t="str">
        <f>Ergebnisse!L31</f>
        <v>GC Weißensberg</v>
      </c>
      <c r="E6" s="1">
        <f>Ergebnisse!O42</f>
        <v>217</v>
      </c>
      <c r="F6" s="33">
        <f t="shared" si="0"/>
        <v>3</v>
      </c>
      <c r="H6" s="14" t="s">
        <v>37</v>
      </c>
      <c r="I6" s="21">
        <v>215</v>
      </c>
      <c r="J6" s="17">
        <v>4</v>
      </c>
      <c r="L6" s="14" t="s">
        <v>37</v>
      </c>
      <c r="M6" s="21">
        <v>208</v>
      </c>
      <c r="N6" s="17">
        <v>4</v>
      </c>
      <c r="P6" s="14" t="s">
        <v>38</v>
      </c>
      <c r="Q6" s="44">
        <v>226</v>
      </c>
      <c r="R6" s="17">
        <v>4</v>
      </c>
    </row>
    <row r="7" spans="2:18" ht="12.75">
      <c r="B7" s="23">
        <v>5</v>
      </c>
      <c r="C7" s="6">
        <f>Ergebnisse!Q28</f>
        <v>8</v>
      </c>
      <c r="D7" s="21" t="str">
        <f>Ergebnisse!Q17</f>
        <v>GC Ravensburg</v>
      </c>
      <c r="E7" s="1">
        <f>Ergebnisse!T28</f>
        <v>203</v>
      </c>
      <c r="F7" s="33">
        <f t="shared" si="0"/>
        <v>5</v>
      </c>
      <c r="H7" s="14" t="s">
        <v>36</v>
      </c>
      <c r="I7" s="21">
        <v>210</v>
      </c>
      <c r="J7" s="17">
        <v>5</v>
      </c>
      <c r="L7" s="14" t="s">
        <v>38</v>
      </c>
      <c r="M7" s="21">
        <v>205</v>
      </c>
      <c r="N7" s="17">
        <v>5</v>
      </c>
      <c r="P7" s="14" t="s">
        <v>40</v>
      </c>
      <c r="Q7" s="44">
        <v>203</v>
      </c>
      <c r="R7" s="17">
        <v>5</v>
      </c>
    </row>
    <row r="8" spans="2:18" ht="12.75">
      <c r="B8" s="23">
        <v>6</v>
      </c>
      <c r="C8" s="6">
        <f>Ergebnisse!B28</f>
        <v>5</v>
      </c>
      <c r="D8" s="21" t="str">
        <f>Ergebnisse!B17</f>
        <v>Lipperswil</v>
      </c>
      <c r="E8" s="1">
        <f>Ergebnisse!E28</f>
        <v>169</v>
      </c>
      <c r="F8" s="33">
        <f t="shared" si="0"/>
        <v>6</v>
      </c>
      <c r="H8" s="14" t="s">
        <v>43</v>
      </c>
      <c r="I8" s="21">
        <v>190</v>
      </c>
      <c r="J8" s="17">
        <v>6</v>
      </c>
      <c r="L8" s="14" t="s">
        <v>41</v>
      </c>
      <c r="M8" s="21">
        <v>204</v>
      </c>
      <c r="N8" s="17">
        <v>6</v>
      </c>
      <c r="P8" s="14" t="s">
        <v>36</v>
      </c>
      <c r="Q8" s="44">
        <v>188</v>
      </c>
      <c r="R8" s="17">
        <v>6</v>
      </c>
    </row>
    <row r="9" spans="2:18" ht="12.75">
      <c r="B9" s="23">
        <v>7</v>
      </c>
      <c r="C9" s="6">
        <f>Ergebnisse!B42</f>
        <v>9</v>
      </c>
      <c r="D9" s="21" t="str">
        <f>Ergebnisse!B31</f>
        <v>GC Steißlingen</v>
      </c>
      <c r="E9" s="1">
        <f>Ergebnisse!E42</f>
        <v>130</v>
      </c>
      <c r="F9" s="33">
        <f t="shared" si="0"/>
        <v>7</v>
      </c>
      <c r="H9" s="14" t="s">
        <v>41</v>
      </c>
      <c r="I9" s="21">
        <v>179</v>
      </c>
      <c r="J9" s="17">
        <v>7</v>
      </c>
      <c r="L9" s="14" t="s">
        <v>39</v>
      </c>
      <c r="M9" s="21">
        <v>182</v>
      </c>
      <c r="N9" s="17">
        <v>7</v>
      </c>
      <c r="P9" s="14" t="s">
        <v>41</v>
      </c>
      <c r="Q9" s="44">
        <v>187</v>
      </c>
      <c r="R9" s="17">
        <v>7</v>
      </c>
    </row>
    <row r="10" spans="2:18" ht="12.75">
      <c r="B10" s="23">
        <v>8</v>
      </c>
      <c r="C10" s="6">
        <f>Ergebnisse!G42</f>
        <v>10</v>
      </c>
      <c r="D10" s="21" t="str">
        <f>Ergebnisse!G31</f>
        <v>GC Waldkirch</v>
      </c>
      <c r="E10" s="1">
        <f>Ergebnisse!J42</f>
        <v>66</v>
      </c>
      <c r="F10" s="33">
        <f t="shared" si="0"/>
        <v>8</v>
      </c>
      <c r="H10" s="14" t="s">
        <v>40</v>
      </c>
      <c r="I10" s="21">
        <v>172</v>
      </c>
      <c r="J10" s="17">
        <v>8</v>
      </c>
      <c r="L10" s="14" t="s">
        <v>43</v>
      </c>
      <c r="M10" s="21">
        <v>181</v>
      </c>
      <c r="N10" s="17">
        <v>8</v>
      </c>
      <c r="P10" s="14" t="s">
        <v>39</v>
      </c>
      <c r="Q10" s="44">
        <v>174</v>
      </c>
      <c r="R10" s="17">
        <v>8</v>
      </c>
    </row>
    <row r="11" spans="2:18" ht="12.75">
      <c r="B11" s="23">
        <v>9</v>
      </c>
      <c r="C11" s="6">
        <f>Ergebnisse!L28</f>
        <v>7</v>
      </c>
      <c r="D11" s="21" t="str">
        <f>Ergebnisse!L17</f>
        <v>GC Owingen</v>
      </c>
      <c r="E11" s="1">
        <f>Ergebnisse!O28</f>
        <v>39</v>
      </c>
      <c r="F11" s="33">
        <f t="shared" si="0"/>
        <v>9</v>
      </c>
      <c r="H11" s="14" t="s">
        <v>39</v>
      </c>
      <c r="I11" s="21">
        <v>158</v>
      </c>
      <c r="J11" s="17">
        <v>9</v>
      </c>
      <c r="L11" s="14" t="s">
        <v>40</v>
      </c>
      <c r="M11" s="21">
        <v>168</v>
      </c>
      <c r="N11" s="17">
        <v>9</v>
      </c>
      <c r="P11" s="14" t="s">
        <v>42</v>
      </c>
      <c r="Q11" s="44">
        <v>0</v>
      </c>
      <c r="R11" s="17">
        <v>9</v>
      </c>
    </row>
    <row r="12" spans="2:18" ht="12.75">
      <c r="B12" s="23">
        <v>10</v>
      </c>
      <c r="C12" s="6">
        <f>Ergebnisse!B14</f>
        <v>1</v>
      </c>
      <c r="D12" s="21" t="str">
        <f>Ergebnisse!B3</f>
        <v>GC Bludenz/Braz</v>
      </c>
      <c r="E12" s="1">
        <f>Ergebnisse!E14</f>
        <v>0</v>
      </c>
      <c r="F12" s="33">
        <f t="shared" si="0"/>
        <v>10</v>
      </c>
      <c r="H12" s="14" t="s">
        <v>42</v>
      </c>
      <c r="I12" s="21">
        <v>0</v>
      </c>
      <c r="J12" s="17">
        <v>10</v>
      </c>
      <c r="L12" s="14" t="s">
        <v>42</v>
      </c>
      <c r="M12" s="21">
        <v>0</v>
      </c>
      <c r="N12" s="17">
        <v>10</v>
      </c>
      <c r="P12" s="14" t="s">
        <v>45</v>
      </c>
      <c r="Q12" s="44">
        <v>0</v>
      </c>
      <c r="R12" s="17">
        <v>9</v>
      </c>
    </row>
    <row r="13" spans="2:18" ht="12.75">
      <c r="B13" s="23">
        <v>11</v>
      </c>
      <c r="C13" s="6">
        <f>Ergebnisse!L14</f>
        <v>3</v>
      </c>
      <c r="D13" s="21" t="str">
        <f>Ergebnisse!L3</f>
        <v>GV Lichtenstein</v>
      </c>
      <c r="E13" s="1">
        <f>Ergebnisse!O14</f>
        <v>0</v>
      </c>
      <c r="F13" s="33">
        <f t="shared" si="0"/>
        <v>10</v>
      </c>
      <c r="H13" s="14" t="s">
        <v>45</v>
      </c>
      <c r="I13" s="21">
        <v>0</v>
      </c>
      <c r="J13" s="17">
        <v>10</v>
      </c>
      <c r="L13" s="14" t="s">
        <v>45</v>
      </c>
      <c r="M13" s="21">
        <v>0</v>
      </c>
      <c r="N13" s="17">
        <v>10</v>
      </c>
      <c r="P13" s="14" t="s">
        <v>37</v>
      </c>
      <c r="Q13" s="44">
        <v>0</v>
      </c>
      <c r="R13" s="17">
        <v>9</v>
      </c>
    </row>
    <row r="14" spans="2:18" ht="13.5" thickBot="1">
      <c r="B14" s="24">
        <v>12</v>
      </c>
      <c r="C14" s="25">
        <f>Ergebnisse!Q42</f>
        <v>12</v>
      </c>
      <c r="D14" s="22" t="str">
        <f>Ergebnisse!Q31</f>
        <v>frei</v>
      </c>
      <c r="E14" s="26">
        <f>Ergebnisse!T42</f>
        <v>0</v>
      </c>
      <c r="F14" s="34">
        <f t="shared" si="0"/>
        <v>10</v>
      </c>
      <c r="H14" s="15" t="s">
        <v>11</v>
      </c>
      <c r="I14" s="22">
        <v>0</v>
      </c>
      <c r="J14" s="18">
        <v>10</v>
      </c>
      <c r="L14" s="15" t="s">
        <v>11</v>
      </c>
      <c r="M14" s="22">
        <v>0</v>
      </c>
      <c r="N14" s="18">
        <v>10</v>
      </c>
      <c r="P14" s="15" t="s">
        <v>11</v>
      </c>
      <c r="Q14" s="46">
        <v>0</v>
      </c>
      <c r="R14" s="18">
        <v>9</v>
      </c>
    </row>
    <row r="15" spans="8:16" ht="14.25" thickBot="1" thickTop="1">
      <c r="H15" s="95"/>
      <c r="L15" s="95"/>
      <c r="P15" s="95"/>
    </row>
    <row r="16" spans="7:18" ht="14.25" thickBot="1" thickTop="1">
      <c r="G16" s="98"/>
      <c r="H16" s="147" t="s">
        <v>55</v>
      </c>
      <c r="I16" s="148"/>
      <c r="J16" s="16" t="s">
        <v>17</v>
      </c>
      <c r="K16" s="96"/>
      <c r="L16" s="147" t="s">
        <v>49</v>
      </c>
      <c r="M16" s="148"/>
      <c r="N16" s="16" t="s">
        <v>17</v>
      </c>
      <c r="O16" s="159" t="s">
        <v>63</v>
      </c>
      <c r="P16" s="147" t="s">
        <v>50</v>
      </c>
      <c r="Q16" s="148"/>
      <c r="R16" s="16" t="s">
        <v>17</v>
      </c>
    </row>
    <row r="17" spans="4:18" ht="12.75">
      <c r="D17" s="117" t="s">
        <v>33</v>
      </c>
      <c r="H17" s="14" t="s">
        <v>34</v>
      </c>
      <c r="I17" s="20">
        <v>259</v>
      </c>
      <c r="J17" s="17">
        <v>1</v>
      </c>
      <c r="L17" s="14" t="s">
        <v>34</v>
      </c>
      <c r="M17" s="20">
        <v>245</v>
      </c>
      <c r="N17" s="17">
        <v>1</v>
      </c>
      <c r="P17" s="14" t="s">
        <v>34</v>
      </c>
      <c r="Q17" s="20">
        <v>228</v>
      </c>
      <c r="R17" s="17">
        <v>1</v>
      </c>
    </row>
    <row r="18" spans="4:18" ht="12.75">
      <c r="D18" s="2" t="s">
        <v>32</v>
      </c>
      <c r="H18" s="14" t="s">
        <v>38</v>
      </c>
      <c r="I18" s="21">
        <v>251</v>
      </c>
      <c r="J18" s="17">
        <v>2</v>
      </c>
      <c r="L18" s="14" t="s">
        <v>35</v>
      </c>
      <c r="M18" s="21">
        <v>239</v>
      </c>
      <c r="N18" s="17">
        <v>2</v>
      </c>
      <c r="P18" s="14" t="s">
        <v>38</v>
      </c>
      <c r="Q18" s="21">
        <v>226</v>
      </c>
      <c r="R18" s="17">
        <v>2</v>
      </c>
    </row>
    <row r="19" spans="8:18" ht="12.75">
      <c r="H19" s="14" t="s">
        <v>35</v>
      </c>
      <c r="I19" s="21">
        <v>249</v>
      </c>
      <c r="J19" s="17">
        <v>3</v>
      </c>
      <c r="L19" s="14" t="s">
        <v>56</v>
      </c>
      <c r="M19" s="21">
        <v>236</v>
      </c>
      <c r="N19" s="17">
        <v>3</v>
      </c>
      <c r="P19" s="14" t="s">
        <v>36</v>
      </c>
      <c r="Q19" s="21">
        <v>217</v>
      </c>
      <c r="R19" s="17">
        <v>3</v>
      </c>
    </row>
    <row r="20" spans="8:18" ht="12.75">
      <c r="H20" s="14" t="s">
        <v>56</v>
      </c>
      <c r="I20" s="21">
        <v>248</v>
      </c>
      <c r="J20" s="17">
        <v>4</v>
      </c>
      <c r="L20" s="14" t="s">
        <v>37</v>
      </c>
      <c r="M20" s="21">
        <v>233</v>
      </c>
      <c r="N20" s="17">
        <v>4</v>
      </c>
      <c r="P20" s="14" t="s">
        <v>35</v>
      </c>
      <c r="Q20" s="21">
        <v>217</v>
      </c>
      <c r="R20" s="17">
        <v>3</v>
      </c>
    </row>
    <row r="21" spans="8:18" ht="12.75">
      <c r="H21" s="14" t="s">
        <v>36</v>
      </c>
      <c r="I21" s="21">
        <v>244</v>
      </c>
      <c r="J21" s="17">
        <v>5</v>
      </c>
      <c r="L21" s="14" t="s">
        <v>36</v>
      </c>
      <c r="M21" s="21">
        <v>216</v>
      </c>
      <c r="N21" s="17">
        <v>5</v>
      </c>
      <c r="P21" s="14" t="s">
        <v>41</v>
      </c>
      <c r="Q21" s="21">
        <v>203</v>
      </c>
      <c r="R21" s="17">
        <v>5</v>
      </c>
    </row>
    <row r="22" spans="8:18" ht="12.75">
      <c r="H22" s="14" t="s">
        <v>37</v>
      </c>
      <c r="I22" s="21">
        <v>244</v>
      </c>
      <c r="J22" s="17">
        <v>5</v>
      </c>
      <c r="L22" s="14" t="s">
        <v>38</v>
      </c>
      <c r="M22" s="21">
        <v>213</v>
      </c>
      <c r="N22" s="17">
        <v>6</v>
      </c>
      <c r="P22" s="14" t="s">
        <v>14</v>
      </c>
      <c r="Q22" s="21">
        <v>169</v>
      </c>
      <c r="R22" s="17">
        <v>6</v>
      </c>
    </row>
    <row r="23" spans="8:18" ht="12.75">
      <c r="H23" s="14" t="s">
        <v>40</v>
      </c>
      <c r="I23" s="21">
        <v>212</v>
      </c>
      <c r="J23" s="17">
        <v>7</v>
      </c>
      <c r="L23" s="14" t="s">
        <v>39</v>
      </c>
      <c r="M23" s="21">
        <v>202</v>
      </c>
      <c r="N23" s="17">
        <v>7</v>
      </c>
      <c r="P23" s="14" t="s">
        <v>37</v>
      </c>
      <c r="Q23" s="21">
        <v>130</v>
      </c>
      <c r="R23" s="17">
        <v>7</v>
      </c>
    </row>
    <row r="24" spans="8:18" ht="12.75">
      <c r="H24" s="14" t="s">
        <v>41</v>
      </c>
      <c r="I24" s="21">
        <v>187</v>
      </c>
      <c r="J24" s="17">
        <v>8</v>
      </c>
      <c r="L24" s="14" t="s">
        <v>41</v>
      </c>
      <c r="M24" s="21">
        <v>185</v>
      </c>
      <c r="N24" s="17">
        <v>8</v>
      </c>
      <c r="P24" s="14" t="s">
        <v>40</v>
      </c>
      <c r="Q24" s="21">
        <v>66</v>
      </c>
      <c r="R24" s="17">
        <v>8</v>
      </c>
    </row>
    <row r="25" spans="8:18" ht="12.75">
      <c r="H25" s="14" t="s">
        <v>39</v>
      </c>
      <c r="I25" s="21">
        <v>174</v>
      </c>
      <c r="J25" s="17">
        <v>9</v>
      </c>
      <c r="L25" s="14" t="s">
        <v>40</v>
      </c>
      <c r="M25" s="21">
        <v>161</v>
      </c>
      <c r="N25" s="17">
        <v>9</v>
      </c>
      <c r="P25" s="14" t="s">
        <v>39</v>
      </c>
      <c r="Q25" s="21">
        <v>39</v>
      </c>
      <c r="R25" s="17">
        <v>9</v>
      </c>
    </row>
    <row r="26" spans="8:18" ht="12.75">
      <c r="H26" s="14" t="s">
        <v>42</v>
      </c>
      <c r="I26" s="21">
        <v>0</v>
      </c>
      <c r="J26" s="17">
        <v>10</v>
      </c>
      <c r="L26" s="14" t="s">
        <v>42</v>
      </c>
      <c r="M26" s="21">
        <v>0</v>
      </c>
      <c r="N26" s="17">
        <v>10</v>
      </c>
      <c r="P26" s="14" t="s">
        <v>42</v>
      </c>
      <c r="Q26" s="21">
        <v>0</v>
      </c>
      <c r="R26" s="17">
        <v>10</v>
      </c>
    </row>
    <row r="27" spans="8:18" ht="12.75">
      <c r="H27" s="14" t="s">
        <v>45</v>
      </c>
      <c r="I27" s="21">
        <v>0</v>
      </c>
      <c r="J27" s="17">
        <v>10</v>
      </c>
      <c r="L27" s="14" t="s">
        <v>45</v>
      </c>
      <c r="M27" s="21">
        <v>0</v>
      </c>
      <c r="N27" s="17">
        <v>10</v>
      </c>
      <c r="P27" s="14" t="s">
        <v>45</v>
      </c>
      <c r="Q27" s="21">
        <v>0</v>
      </c>
      <c r="R27" s="17">
        <v>10</v>
      </c>
    </row>
    <row r="28" spans="3:18" ht="13.5" thickBot="1">
      <c r="C28" s="78"/>
      <c r="D28" s="78"/>
      <c r="H28" s="15" t="s">
        <v>11</v>
      </c>
      <c r="I28" s="22">
        <v>0</v>
      </c>
      <c r="J28" s="18">
        <v>10</v>
      </c>
      <c r="L28" s="15" t="s">
        <v>11</v>
      </c>
      <c r="M28" s="22">
        <v>0</v>
      </c>
      <c r="N28" s="18">
        <v>10</v>
      </c>
      <c r="P28" s="15" t="s">
        <v>11</v>
      </c>
      <c r="Q28" s="22">
        <v>0</v>
      </c>
      <c r="R28" s="18">
        <v>10</v>
      </c>
    </row>
    <row r="29" ht="13.5" thickTop="1"/>
    <row r="31" spans="4:8" ht="12.75">
      <c r="D31" s="78" t="s">
        <v>24</v>
      </c>
      <c r="G31" s="99" t="s">
        <v>27</v>
      </c>
      <c r="H31" s="3" t="s">
        <v>29</v>
      </c>
    </row>
    <row r="33" spans="7:29" ht="15">
      <c r="G33" s="88"/>
      <c r="H33" s="111" t="s">
        <v>25</v>
      </c>
      <c r="I33" s="91">
        <f>Anmeldungen!O45</f>
        <v>54</v>
      </c>
      <c r="V33" s="2"/>
      <c r="AC33"/>
    </row>
    <row r="34" spans="7:9" ht="15">
      <c r="G34" s="114"/>
      <c r="H34" s="112" t="s">
        <v>19</v>
      </c>
      <c r="I34" s="87">
        <f>Anmeldungen!O46</f>
        <v>9</v>
      </c>
    </row>
    <row r="35" spans="7:9" ht="15">
      <c r="G35" s="115"/>
      <c r="H35" s="113" t="s">
        <v>20</v>
      </c>
      <c r="I35" s="60">
        <f>Anmeldungen!O47</f>
        <v>-14.829320987654322</v>
      </c>
    </row>
    <row r="36" ht="12.75"/>
    <row r="37" spans="7:9" ht="12.75" customHeight="1">
      <c r="G37" s="150"/>
      <c r="H37" s="152" t="s">
        <v>53</v>
      </c>
      <c r="I37" s="154">
        <v>0</v>
      </c>
    </row>
    <row r="38" spans="7:9" ht="12.75" customHeight="1">
      <c r="G38" s="151"/>
      <c r="H38" s="153"/>
      <c r="I38" s="155"/>
    </row>
  </sheetData>
  <sheetProtection sheet="1" objects="1" scenarios="1"/>
  <mergeCells count="9">
    <mergeCell ref="G37:G38"/>
    <mergeCell ref="H37:H38"/>
    <mergeCell ref="I37:I38"/>
    <mergeCell ref="H2:I2"/>
    <mergeCell ref="L2:M2"/>
    <mergeCell ref="P2:Q2"/>
    <mergeCell ref="H16:I16"/>
    <mergeCell ref="L16:M16"/>
    <mergeCell ref="P16:Q16"/>
  </mergeCells>
  <printOptions/>
  <pageMargins left="0.75" right="0.75" top="1" bottom="1" header="0.4921259845" footer="0.4921259845"/>
  <pageSetup fitToHeight="1" fitToWidth="1" horizontalDpi="300" verticalDpi="3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M43"/>
  <sheetViews>
    <sheetView showZeros="0" tabSelected="1" workbookViewId="0" topLeftCell="A1">
      <selection activeCell="A36" sqref="A36"/>
    </sheetView>
  </sheetViews>
  <sheetFormatPr defaultColWidth="11.421875" defaultRowHeight="12.75"/>
  <cols>
    <col min="2" max="2" width="4.140625" style="0" customWidth="1"/>
    <col min="3" max="3" width="5.8515625" style="0" hidden="1" customWidth="1"/>
    <col min="4" max="4" width="23.140625" style="0" customWidth="1"/>
    <col min="5" max="10" width="12.421875" style="0" customWidth="1"/>
    <col min="12" max="12" width="15.00390625" style="0" customWidth="1"/>
  </cols>
  <sheetData>
    <row r="1" ht="8.25" customHeight="1"/>
    <row r="2" spans="1:13" s="103" customFormat="1" ht="28.5" customHeight="1">
      <c r="A2" s="100"/>
      <c r="B2" s="101" t="s">
        <v>24</v>
      </c>
      <c r="C2" s="102"/>
      <c r="D2" s="102"/>
      <c r="E2" s="144" t="str">
        <f>Anmeldungen!F1</f>
        <v>Bodensee- Seniors-Tour 2007</v>
      </c>
      <c r="F2" s="144"/>
      <c r="G2" s="144"/>
      <c r="H2" s="144"/>
      <c r="I2" s="144"/>
      <c r="J2" s="124"/>
      <c r="K2" s="124"/>
      <c r="L2" s="102"/>
      <c r="M2" s="100"/>
    </row>
    <row r="3" spans="5:10" s="2" customFormat="1" ht="12.75">
      <c r="E3" s="2">
        <f>Berechnung!G2</f>
        <v>0</v>
      </c>
      <c r="F3" s="2">
        <f>Berechnung!K2</f>
        <v>0</v>
      </c>
      <c r="G3" s="2">
        <f>Berechnung!O2</f>
        <v>0</v>
      </c>
      <c r="H3" s="2">
        <f>Berechnung!G16</f>
        <v>0</v>
      </c>
      <c r="I3" s="2">
        <f>Berechnung!K16</f>
        <v>0</v>
      </c>
      <c r="J3" s="2">
        <f>Berechnung!O16</f>
      </c>
    </row>
    <row r="4" spans="5:11" ht="7.5" customHeight="1" thickBot="1">
      <c r="E4" s="2"/>
      <c r="F4" s="2"/>
      <c r="G4" s="2"/>
      <c r="H4" s="2"/>
      <c r="I4" s="2"/>
      <c r="J4" s="2"/>
      <c r="K4" s="2"/>
    </row>
    <row r="5" spans="2:12" s="82" customFormat="1" ht="31.5" customHeight="1" thickBot="1" thickTop="1">
      <c r="B5" s="156" t="s">
        <v>22</v>
      </c>
      <c r="C5" s="157"/>
      <c r="D5" s="158"/>
      <c r="E5" s="81" t="str">
        <f>Berechnung!H2</f>
        <v>1. Turnier Lindau</v>
      </c>
      <c r="F5" s="83" t="str">
        <f>Berechnung!L2</f>
        <v>2. Turnier Weißensberg</v>
      </c>
      <c r="G5" s="84" t="str">
        <f>Berechnung!P2</f>
        <v>3. Turnier Waldkirch</v>
      </c>
      <c r="H5" s="84" t="str">
        <f>Berechnung!H16</f>
        <v>4. Turnier Lipperswil</v>
      </c>
      <c r="I5" s="84" t="str">
        <f>Berechnung!L16</f>
        <v>5. Turnier Steißlingen</v>
      </c>
      <c r="J5" s="84" t="str">
        <f>Berechnung!P16</f>
        <v>6. Turnier Memmingen</v>
      </c>
      <c r="K5" s="85" t="s">
        <v>3</v>
      </c>
      <c r="L5" s="86" t="s">
        <v>23</v>
      </c>
    </row>
    <row r="6" spans="2:12" ht="12.75">
      <c r="B6" s="23">
        <v>1</v>
      </c>
      <c r="C6" s="6">
        <v>4</v>
      </c>
      <c r="D6" s="21" t="s">
        <v>16</v>
      </c>
      <c r="E6" s="43">
        <v>239</v>
      </c>
      <c r="F6" s="45">
        <v>213</v>
      </c>
      <c r="G6" s="43">
        <v>251</v>
      </c>
      <c r="H6" s="45">
        <v>259</v>
      </c>
      <c r="I6" s="45">
        <v>245</v>
      </c>
      <c r="J6" s="43">
        <v>228</v>
      </c>
      <c r="K6" s="77">
        <f aca="true" t="shared" si="0" ref="K6:K17">SUM(E6:J6)</f>
        <v>1435</v>
      </c>
      <c r="L6" s="76">
        <f aca="true" t="shared" si="1" ref="L6:L17">SUM(E6:J6)-SMALL(E6:J6,1)</f>
        <v>1222</v>
      </c>
    </row>
    <row r="7" spans="2:12" ht="12.75">
      <c r="B7" s="23">
        <v>2</v>
      </c>
      <c r="C7" s="6">
        <v>11</v>
      </c>
      <c r="D7" s="21" t="s">
        <v>10</v>
      </c>
      <c r="E7" s="43">
        <v>223</v>
      </c>
      <c r="F7" s="44">
        <v>244</v>
      </c>
      <c r="G7" s="43">
        <v>260</v>
      </c>
      <c r="H7" s="44">
        <v>249</v>
      </c>
      <c r="I7" s="44">
        <v>239</v>
      </c>
      <c r="J7" s="43">
        <v>217</v>
      </c>
      <c r="K7" s="77">
        <f t="shared" si="0"/>
        <v>1432</v>
      </c>
      <c r="L7" s="76">
        <f t="shared" si="1"/>
        <v>1215</v>
      </c>
    </row>
    <row r="8" spans="2:12" ht="12.75">
      <c r="B8" s="23">
        <v>3</v>
      </c>
      <c r="C8" s="6">
        <v>2</v>
      </c>
      <c r="D8" s="21" t="s">
        <v>5</v>
      </c>
      <c r="E8" s="43">
        <v>220</v>
      </c>
      <c r="F8" s="44">
        <v>205</v>
      </c>
      <c r="G8" s="43">
        <v>226</v>
      </c>
      <c r="H8" s="44">
        <v>251</v>
      </c>
      <c r="I8" s="44">
        <v>213</v>
      </c>
      <c r="J8" s="43">
        <v>226</v>
      </c>
      <c r="K8" s="77">
        <f t="shared" si="0"/>
        <v>1341</v>
      </c>
      <c r="L8" s="76">
        <f t="shared" si="1"/>
        <v>1136</v>
      </c>
    </row>
    <row r="9" spans="2:12" ht="12.75">
      <c r="B9" s="23">
        <v>4</v>
      </c>
      <c r="C9" s="6">
        <v>6</v>
      </c>
      <c r="D9" s="21" t="s">
        <v>9</v>
      </c>
      <c r="E9" s="43">
        <v>210</v>
      </c>
      <c r="F9" s="44">
        <v>222</v>
      </c>
      <c r="G9" s="43">
        <v>188</v>
      </c>
      <c r="H9" s="44">
        <v>244</v>
      </c>
      <c r="I9" s="44">
        <v>236</v>
      </c>
      <c r="J9" s="43">
        <v>217</v>
      </c>
      <c r="K9" s="77">
        <f t="shared" si="0"/>
        <v>1317</v>
      </c>
      <c r="L9" s="76">
        <f t="shared" si="1"/>
        <v>1129</v>
      </c>
    </row>
    <row r="10" spans="2:12" ht="12.75">
      <c r="B10" s="23">
        <v>5</v>
      </c>
      <c r="C10" s="6">
        <v>5</v>
      </c>
      <c r="D10" s="21" t="s">
        <v>14</v>
      </c>
      <c r="E10" s="43">
        <v>190</v>
      </c>
      <c r="F10" s="44">
        <v>181</v>
      </c>
      <c r="G10" s="43">
        <v>227</v>
      </c>
      <c r="H10" s="44">
        <v>248</v>
      </c>
      <c r="I10" s="44">
        <v>216</v>
      </c>
      <c r="J10" s="43">
        <v>169</v>
      </c>
      <c r="K10" s="77">
        <f t="shared" si="0"/>
        <v>1231</v>
      </c>
      <c r="L10" s="76">
        <f t="shared" si="1"/>
        <v>1062</v>
      </c>
    </row>
    <row r="11" spans="2:12" ht="12.75">
      <c r="B11" s="23">
        <v>6</v>
      </c>
      <c r="C11" s="6">
        <v>9</v>
      </c>
      <c r="D11" s="21" t="s">
        <v>15</v>
      </c>
      <c r="E11" s="43">
        <v>215</v>
      </c>
      <c r="F11" s="44">
        <v>208</v>
      </c>
      <c r="G11" s="43">
        <v>0</v>
      </c>
      <c r="H11" s="44">
        <v>244</v>
      </c>
      <c r="I11" s="44">
        <v>202</v>
      </c>
      <c r="J11" s="43">
        <v>130</v>
      </c>
      <c r="K11" s="77">
        <f t="shared" si="0"/>
        <v>999</v>
      </c>
      <c r="L11" s="76">
        <f t="shared" si="1"/>
        <v>999</v>
      </c>
    </row>
    <row r="12" spans="2:12" ht="12.75">
      <c r="B12" s="23">
        <v>7</v>
      </c>
      <c r="C12" s="6">
        <v>8</v>
      </c>
      <c r="D12" s="21" t="s">
        <v>4</v>
      </c>
      <c r="E12" s="43">
        <v>179</v>
      </c>
      <c r="F12" s="44">
        <v>204</v>
      </c>
      <c r="G12" s="43">
        <v>187</v>
      </c>
      <c r="H12" s="44">
        <v>187</v>
      </c>
      <c r="I12" s="44">
        <v>185</v>
      </c>
      <c r="J12" s="43">
        <v>203</v>
      </c>
      <c r="K12" s="77">
        <f t="shared" si="0"/>
        <v>1145</v>
      </c>
      <c r="L12" s="76">
        <f t="shared" si="1"/>
        <v>966</v>
      </c>
    </row>
    <row r="13" spans="2:12" ht="12.75">
      <c r="B13" s="23">
        <v>8</v>
      </c>
      <c r="C13" s="6">
        <v>7</v>
      </c>
      <c r="D13" s="21" t="s">
        <v>7</v>
      </c>
      <c r="E13" s="43">
        <v>158</v>
      </c>
      <c r="F13" s="44">
        <v>182</v>
      </c>
      <c r="G13" s="43">
        <v>174</v>
      </c>
      <c r="H13" s="44">
        <v>174</v>
      </c>
      <c r="I13" s="44">
        <v>233</v>
      </c>
      <c r="J13" s="43">
        <v>39</v>
      </c>
      <c r="K13" s="77">
        <f t="shared" si="0"/>
        <v>960</v>
      </c>
      <c r="L13" s="76">
        <f t="shared" si="1"/>
        <v>921</v>
      </c>
    </row>
    <row r="14" spans="2:12" ht="12.75">
      <c r="B14" s="23">
        <v>9</v>
      </c>
      <c r="C14" s="6">
        <v>10</v>
      </c>
      <c r="D14" s="21" t="s">
        <v>6</v>
      </c>
      <c r="E14" s="43">
        <v>172</v>
      </c>
      <c r="F14" s="44">
        <v>168</v>
      </c>
      <c r="G14" s="43">
        <v>203</v>
      </c>
      <c r="H14" s="44">
        <v>212</v>
      </c>
      <c r="I14" s="44">
        <v>161</v>
      </c>
      <c r="J14" s="43">
        <v>66</v>
      </c>
      <c r="K14" s="77">
        <f t="shared" si="0"/>
        <v>982</v>
      </c>
      <c r="L14" s="76">
        <f t="shared" si="1"/>
        <v>916</v>
      </c>
    </row>
    <row r="15" spans="2:12" ht="12.75">
      <c r="B15" s="23">
        <v>10</v>
      </c>
      <c r="C15" s="6">
        <v>1</v>
      </c>
      <c r="D15" s="21" t="s">
        <v>8</v>
      </c>
      <c r="E15" s="43">
        <v>0</v>
      </c>
      <c r="F15" s="21">
        <v>0</v>
      </c>
      <c r="G15" s="43">
        <v>0</v>
      </c>
      <c r="H15" s="44">
        <v>0</v>
      </c>
      <c r="I15" s="44">
        <v>0</v>
      </c>
      <c r="J15" s="43">
        <v>0</v>
      </c>
      <c r="K15" s="77">
        <f t="shared" si="0"/>
        <v>0</v>
      </c>
      <c r="L15" s="76">
        <f t="shared" si="1"/>
        <v>0</v>
      </c>
    </row>
    <row r="16" spans="2:12" ht="12.75">
      <c r="B16" s="23">
        <v>11</v>
      </c>
      <c r="C16" s="6">
        <v>3</v>
      </c>
      <c r="D16" s="21" t="s">
        <v>54</v>
      </c>
      <c r="E16" s="43">
        <v>0</v>
      </c>
      <c r="F16" s="44">
        <v>0</v>
      </c>
      <c r="G16" s="43">
        <v>0</v>
      </c>
      <c r="H16" s="44">
        <v>0</v>
      </c>
      <c r="I16" s="44">
        <v>0</v>
      </c>
      <c r="J16" s="43">
        <v>0</v>
      </c>
      <c r="K16" s="77">
        <f t="shared" si="0"/>
        <v>0</v>
      </c>
      <c r="L16" s="76">
        <f t="shared" si="1"/>
        <v>0</v>
      </c>
    </row>
    <row r="17" spans="2:12" ht="13.5" thickBot="1">
      <c r="B17" s="23">
        <v>12</v>
      </c>
      <c r="C17" s="6">
        <f>Berechnung!C14</f>
        <v>12</v>
      </c>
      <c r="D17" s="21" t="s">
        <v>11</v>
      </c>
      <c r="E17" s="43">
        <v>0</v>
      </c>
      <c r="F17" s="44">
        <v>0</v>
      </c>
      <c r="G17" s="43">
        <v>0</v>
      </c>
      <c r="H17" s="44">
        <v>0</v>
      </c>
      <c r="I17" s="44">
        <v>0</v>
      </c>
      <c r="J17" s="43">
        <v>0</v>
      </c>
      <c r="K17" s="77">
        <f t="shared" si="0"/>
        <v>0</v>
      </c>
      <c r="L17" s="76">
        <f t="shared" si="1"/>
        <v>0</v>
      </c>
    </row>
    <row r="18" spans="2:12" ht="12.75">
      <c r="B18" s="125"/>
      <c r="C18" s="135">
        <f>CSA</f>
        <v>0</v>
      </c>
      <c r="D18" s="133" t="s">
        <v>58</v>
      </c>
      <c r="E18" s="135">
        <v>2</v>
      </c>
      <c r="F18" s="135">
        <v>2</v>
      </c>
      <c r="G18" s="135">
        <v>0</v>
      </c>
      <c r="H18" s="135">
        <v>-1</v>
      </c>
      <c r="I18" s="136">
        <v>1</v>
      </c>
      <c r="J18" s="135">
        <f>CSA</f>
        <v>0</v>
      </c>
      <c r="K18" s="132"/>
      <c r="L18" s="137"/>
    </row>
    <row r="19" spans="2:12" ht="12.75">
      <c r="B19" s="127"/>
      <c r="C19" s="128">
        <f>Teinehmer</f>
        <v>54</v>
      </c>
      <c r="D19" s="129" t="s">
        <v>59</v>
      </c>
      <c r="E19" s="128">
        <v>76</v>
      </c>
      <c r="F19" s="128">
        <v>79</v>
      </c>
      <c r="G19" s="128">
        <v>66</v>
      </c>
      <c r="H19" s="128">
        <v>72</v>
      </c>
      <c r="I19" s="138">
        <v>74</v>
      </c>
      <c r="J19" s="128">
        <f>Teinehmer</f>
        <v>54</v>
      </c>
      <c r="K19" s="138"/>
      <c r="L19" s="139"/>
    </row>
    <row r="20" spans="2:12" ht="13.5" thickBot="1">
      <c r="B20" s="126"/>
      <c r="C20" s="131">
        <f>Gesamt_Hdc</f>
        <v>-14.829320987654322</v>
      </c>
      <c r="D20" s="130" t="s">
        <v>60</v>
      </c>
      <c r="E20" s="131">
        <v>-14.8</v>
      </c>
      <c r="F20" s="131">
        <v>-14.6</v>
      </c>
      <c r="G20" s="131">
        <v>-14.8</v>
      </c>
      <c r="H20" s="131">
        <v>-14.1</v>
      </c>
      <c r="I20" s="131">
        <v>-14</v>
      </c>
      <c r="J20" s="131">
        <f>Gesamt_Hdc</f>
        <v>-14.829320987654322</v>
      </c>
      <c r="K20" s="140"/>
      <c r="L20" s="141"/>
    </row>
    <row r="21" ht="13.5" thickTop="1"/>
    <row r="22" ht="12.75" customHeight="1" thickBot="1"/>
    <row r="23" spans="2:6" ht="14.25" thickBot="1" thickTop="1">
      <c r="B23" s="27" t="s">
        <v>12</v>
      </c>
      <c r="C23" s="28"/>
      <c r="D23" s="29"/>
      <c r="E23" s="30">
        <f ca="1">TODAY()</f>
        <v>39344</v>
      </c>
      <c r="F23" s="31" t="s">
        <v>17</v>
      </c>
    </row>
    <row r="24" spans="2:6" ht="12.75">
      <c r="B24" s="23">
        <v>1</v>
      </c>
      <c r="C24" s="6" t="str">
        <f>Ergebnisse!B33</f>
        <v>Manfred Adolff</v>
      </c>
      <c r="D24" s="20" t="str">
        <f>Berechnung!D3</f>
        <v>GC Lindau</v>
      </c>
      <c r="E24" s="1">
        <f>Berechnung!E3</f>
        <v>228</v>
      </c>
      <c r="F24" s="32">
        <f>Berechnung!F3</f>
        <v>1</v>
      </c>
    </row>
    <row r="25" spans="2:6" ht="12.75">
      <c r="B25" s="23">
        <v>2</v>
      </c>
      <c r="C25" s="6" t="str">
        <f>Ergebnisse!G33</f>
        <v>Baumgartner Ferdinand</v>
      </c>
      <c r="D25" s="21" t="str">
        <f>Berechnung!D4</f>
        <v>GC Erlen</v>
      </c>
      <c r="E25" s="1">
        <f>Berechnung!E4</f>
        <v>226</v>
      </c>
      <c r="F25" s="33">
        <f>Berechnung!F4</f>
        <v>2</v>
      </c>
    </row>
    <row r="26" spans="2:6" ht="12.75">
      <c r="B26" s="23">
        <v>3</v>
      </c>
      <c r="C26" s="6" t="str">
        <f>Ergebnisse!L33</f>
        <v>Zoller, Josef</v>
      </c>
      <c r="D26" s="21" t="str">
        <f>Berechnung!D5</f>
        <v>GC Memmingen</v>
      </c>
      <c r="E26" s="1">
        <f>Berechnung!E5</f>
        <v>217</v>
      </c>
      <c r="F26" s="33">
        <f>Berechnung!F5</f>
        <v>3</v>
      </c>
    </row>
    <row r="27" spans="2:8" ht="12.75">
      <c r="B27" s="23">
        <v>4</v>
      </c>
      <c r="C27" s="6">
        <f>Ergebnisse!Q33</f>
        <v>0</v>
      </c>
      <c r="D27" s="21" t="str">
        <f>Berechnung!D6</f>
        <v>GC Weißensberg</v>
      </c>
      <c r="E27" s="1">
        <f>Berechnung!E6</f>
        <v>217</v>
      </c>
      <c r="F27" s="33">
        <f>Berechnung!F6</f>
        <v>3</v>
      </c>
      <c r="H27" s="134"/>
    </row>
    <row r="28" spans="2:6" ht="12.75">
      <c r="B28" s="23">
        <v>5</v>
      </c>
      <c r="C28" s="6">
        <f>Ergebnisse!B47</f>
        <v>0</v>
      </c>
      <c r="D28" s="21" t="str">
        <f>Berechnung!D7</f>
        <v>GC Ravensburg</v>
      </c>
      <c r="E28" s="1">
        <f>Berechnung!E7</f>
        <v>203</v>
      </c>
      <c r="F28" s="33">
        <f>Berechnung!F7</f>
        <v>5</v>
      </c>
    </row>
    <row r="29" spans="2:6" ht="12.75">
      <c r="B29" s="23">
        <v>6</v>
      </c>
      <c r="C29" s="6">
        <f>Ergebnisse!G47</f>
        <v>0</v>
      </c>
      <c r="D29" s="21" t="str">
        <f>Berechnung!D8</f>
        <v>Lipperswil</v>
      </c>
      <c r="E29" s="1">
        <f>Berechnung!E8</f>
        <v>169</v>
      </c>
      <c r="F29" s="33">
        <f>Berechnung!F8</f>
        <v>6</v>
      </c>
    </row>
    <row r="30" spans="2:6" ht="12.75">
      <c r="B30" s="23">
        <v>7</v>
      </c>
      <c r="C30" s="6">
        <f>Ergebnisse!L47</f>
        <v>0</v>
      </c>
      <c r="D30" s="21" t="str">
        <f>Berechnung!D9</f>
        <v>GC Steißlingen</v>
      </c>
      <c r="E30" s="1">
        <f>Berechnung!E9</f>
        <v>130</v>
      </c>
      <c r="F30" s="33">
        <f>Berechnung!F9</f>
        <v>7</v>
      </c>
    </row>
    <row r="31" spans="2:6" ht="12.75">
      <c r="B31" s="23">
        <v>8</v>
      </c>
      <c r="C31" s="6">
        <f>Ergebnisse!Q47</f>
        <v>0</v>
      </c>
      <c r="D31" s="21" t="str">
        <f>Berechnung!D10</f>
        <v>GC Waldkirch</v>
      </c>
      <c r="E31" s="1">
        <f>Berechnung!E10</f>
        <v>66</v>
      </c>
      <c r="F31" s="33">
        <f>Berechnung!F10</f>
        <v>8</v>
      </c>
    </row>
    <row r="32" spans="2:8" ht="12.75">
      <c r="B32" s="23">
        <v>9</v>
      </c>
      <c r="C32" s="6">
        <f>Ergebnisse!B61</f>
        <v>0</v>
      </c>
      <c r="D32" s="21" t="str">
        <f>Berechnung!D11</f>
        <v>GC Owingen</v>
      </c>
      <c r="E32" s="1">
        <f>Berechnung!E11</f>
        <v>39</v>
      </c>
      <c r="F32" s="33">
        <f>Berechnung!F11</f>
        <v>9</v>
      </c>
      <c r="H32" s="134"/>
    </row>
    <row r="33" spans="2:6" ht="12.75">
      <c r="B33" s="23">
        <v>10</v>
      </c>
      <c r="C33" s="6">
        <f>Ergebnisse!G61</f>
        <v>0</v>
      </c>
      <c r="D33" s="21" t="str">
        <f>Berechnung!D12</f>
        <v>GC Bludenz/Braz</v>
      </c>
      <c r="E33" s="1">
        <f>Berechnung!E12</f>
        <v>0</v>
      </c>
      <c r="F33" s="33">
        <f>Berechnung!F12</f>
        <v>10</v>
      </c>
    </row>
    <row r="34" spans="2:6" ht="12.75">
      <c r="B34" s="23">
        <v>11</v>
      </c>
      <c r="C34" s="6">
        <f>Ergebnisse!L61</f>
        <v>0</v>
      </c>
      <c r="D34" s="21" t="str">
        <f>Berechnung!D13</f>
        <v>GV Lichtenstein</v>
      </c>
      <c r="E34" s="1">
        <f>Berechnung!E13</f>
        <v>0</v>
      </c>
      <c r="F34" s="33">
        <f>Berechnung!F13</f>
        <v>10</v>
      </c>
    </row>
    <row r="35" spans="2:6" ht="13.5" thickBot="1">
      <c r="B35" s="24">
        <v>12</v>
      </c>
      <c r="C35" s="25">
        <f>Ergebnisse!Q61</f>
        <v>0</v>
      </c>
      <c r="D35" s="22" t="str">
        <f>Berechnung!D14</f>
        <v>frei</v>
      </c>
      <c r="E35" s="26">
        <f>Berechnung!E14</f>
        <v>0</v>
      </c>
      <c r="F35" s="34">
        <f>Berechnung!F14</f>
        <v>10</v>
      </c>
    </row>
    <row r="36" ht="13.5" thickTop="1"/>
    <row r="43" ht="12.75">
      <c r="F43" s="2"/>
    </row>
  </sheetData>
  <sheetProtection sheet="1" objects="1" scenarios="1"/>
  <mergeCells count="2">
    <mergeCell ref="B5:D5"/>
    <mergeCell ref="E2:I2"/>
  </mergeCells>
  <printOptions/>
  <pageMargins left="0.75" right="0.75" top="1" bottom="1" header="0.4921259845" footer="0.4921259845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F. Schmies</dc:creator>
  <cp:keywords/>
  <dc:description/>
  <cp:lastModifiedBy>Schmies</cp:lastModifiedBy>
  <cp:lastPrinted>2007-09-19T14:20:53Z</cp:lastPrinted>
  <dcterms:created xsi:type="dcterms:W3CDTF">2005-10-23T19:19:27Z</dcterms:created>
  <dcterms:modified xsi:type="dcterms:W3CDTF">2007-09-19T14:22:17Z</dcterms:modified>
  <cp:category/>
  <cp:version/>
  <cp:contentType/>
  <cp:contentStatus/>
</cp:coreProperties>
</file>