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15" yWindow="65386" windowWidth="15480" windowHeight="9450" activeTab="0"/>
  </bookViews>
  <sheets>
    <sheet name="Teilnehmer" sheetId="1" r:id="rId1"/>
    <sheet name="Anmeldungen" sheetId="2" r:id="rId2"/>
    <sheet name="Ergebnisse" sheetId="3" r:id="rId3"/>
    <sheet name="Berechnung" sheetId="4" r:id="rId4"/>
    <sheet name="Jahresübersicht" sheetId="5" r:id="rId5"/>
    <sheet name="Brutto-Netto" sheetId="6" r:id="rId6"/>
    <sheet name="Bedienungsanweisung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Clubs">'Anmeldungen'!$O$46</definedName>
    <definedName name="CopyRight">'Teilnehmer'!$B$1</definedName>
    <definedName name="CSA">'Teilnehmer'!$H$485</definedName>
    <definedName name="_xlnm.Print_Area" localSheetId="1">'Anmeldungen'!$B$1:$P$43</definedName>
    <definedName name="_xlnm.Print_Area" localSheetId="6">'Bedienungsanweisung'!$A$1:$K$130</definedName>
    <definedName name="_xlnm.Print_Area" localSheetId="3">'Berechnung'!$B$1:$S$43</definedName>
    <definedName name="_xlnm.Print_Area" localSheetId="5">'Brutto-Netto'!$B$2:$L$42</definedName>
    <definedName name="_xlnm.Print_Area" localSheetId="2">'Ergebnisse'!$A$1:$T$42</definedName>
    <definedName name="_xlnm.Print_Area" localSheetId="4">'Jahresübersicht'!$A$1:$U$41</definedName>
    <definedName name="_xlnm.Print_Area" localSheetId="0">'Teilnehmer'!$B$1:$AB$55</definedName>
    <definedName name="Gesamt_Hdc">'Teilnehmer'!$H$488</definedName>
    <definedName name="T_Hdc">'Anmeldungen'!$O$47</definedName>
    <definedName name="T_Reset">'Teilnehmer'!$B$3</definedName>
    <definedName name="T_Teilnehmer">'Anmeldungen'!$O$45</definedName>
    <definedName name="TA_Hdc">'Teilnehmer'!$E$3</definedName>
    <definedName name="TA_Master">'Teilnehmer'!$F$3</definedName>
    <definedName name="TA_Name">'Teilnehmer'!$D$3</definedName>
    <definedName name="Teilnehmer">'Teilnehmer'!$H$487</definedName>
    <definedName name="TT_6">'Teilnehmer'!$X$3</definedName>
    <definedName name="TT_Hdc">'Teilnehmer'!$K$3</definedName>
    <definedName name="TT_Master">'Teilnehmer'!$L$3</definedName>
    <definedName name="TT_Name">'Teilnehmer'!$J$3</definedName>
    <definedName name="TT_Summe">'Teilnehmer'!$AB$3</definedName>
    <definedName name="TT_T1">'Teilnehmer'!$N$3</definedName>
    <definedName name="TT_T2">'Teilnehmer'!$P$3</definedName>
    <definedName name="TT_T3">'Teilnehmer'!$R$3</definedName>
    <definedName name="TT_T4">'Teilnehmer'!$T$3</definedName>
    <definedName name="TT_T5">'Teilnehmer'!$V$3</definedName>
  </definedNames>
  <calcPr fullCalcOnLoad="1"/>
</workbook>
</file>

<file path=xl/sharedStrings.xml><?xml version="1.0" encoding="utf-8"?>
<sst xmlns="http://schemas.openxmlformats.org/spreadsheetml/2006/main" count="650" uniqueCount="348">
  <si>
    <t>Teilnehmer</t>
  </si>
  <si>
    <t>Spieler</t>
  </si>
  <si>
    <t>Brutto</t>
  </si>
  <si>
    <t>Netto</t>
  </si>
  <si>
    <t>Summe</t>
  </si>
  <si>
    <t xml:space="preserve">BST-Turnierauswertung </t>
  </si>
  <si>
    <t>M</t>
  </si>
  <si>
    <t>Rang</t>
  </si>
  <si>
    <t>M - Master</t>
  </si>
  <si>
    <t>Clubs :</t>
  </si>
  <si>
    <t>Gesamt-Hdc:</t>
  </si>
  <si>
    <t>Gesamt 1-5 :</t>
  </si>
  <si>
    <t xml:space="preserve">BST-Turnierauswertung Clubs </t>
  </si>
  <si>
    <t>Summe - Streichergebnis.</t>
  </si>
  <si>
    <t>© Joachim F. Schmies</t>
  </si>
  <si>
    <t>Summen:</t>
  </si>
  <si>
    <t>Das Master-Kennzeichen dient nur der Information.</t>
  </si>
  <si>
    <t>Gezählt werden nur Teilnehmer mit gültigem Hdc, z.B. 13,0 nicht 13.0.</t>
  </si>
  <si>
    <t>Golfclub Ravensburg</t>
  </si>
  <si>
    <t>Turnierauswertung</t>
  </si>
  <si>
    <t>Wird ein Hdc &gt; 28,0 eingetragen wird das mit einem "x" vor dem Namen gekennzeichnet..</t>
  </si>
  <si>
    <r>
      <t xml:space="preserve">Auf dieser Seite werden nur die </t>
    </r>
    <r>
      <rPr>
        <b/>
        <sz val="10"/>
        <rFont val="Arial"/>
        <family val="2"/>
      </rPr>
      <t>gespielten</t>
    </r>
    <r>
      <rPr>
        <sz val="10"/>
        <rFont val="Arial"/>
        <family val="0"/>
      </rPr>
      <t xml:space="preserve"> Brutto- und Nettoergebnisse eingetragen (ohne CSA).</t>
    </r>
  </si>
  <si>
    <t xml:space="preserve">CSA: </t>
  </si>
  <si>
    <t xml:space="preserve"> -Hdc</t>
  </si>
  <si>
    <t>CSA :</t>
  </si>
  <si>
    <t>Teilnehmer :</t>
  </si>
  <si>
    <t>Gesamt-Hdc :</t>
  </si>
  <si>
    <t>Bruttoergebnis</t>
  </si>
  <si>
    <t>Nettoergebnis</t>
  </si>
  <si>
    <t>1. BST-Turnier</t>
  </si>
  <si>
    <t>2. BST-Turnier</t>
  </si>
  <si>
    <t>3. BST-Turnier</t>
  </si>
  <si>
    <t>4. BST-Turnier</t>
  </si>
  <si>
    <t>5. BST-Turnier</t>
  </si>
  <si>
    <r>
      <t xml:space="preserve">Daten werden automatisch aus den jeweiligen Anmeldeformularen übernommen. </t>
    </r>
    <r>
      <rPr>
        <b/>
        <sz val="10"/>
        <rFont val="Arial"/>
        <family val="2"/>
      </rPr>
      <t>Nur dort ändern !!!.</t>
    </r>
  </si>
  <si>
    <t>Bruttoauswertung</t>
  </si>
  <si>
    <t>Nettoauswertung</t>
  </si>
  <si>
    <t>-</t>
  </si>
  <si>
    <t>a</t>
  </si>
  <si>
    <t>b</t>
  </si>
  <si>
    <t>c</t>
  </si>
  <si>
    <r>
      <t>T</t>
    </r>
    <r>
      <rPr>
        <sz val="10"/>
        <rFont val="Comic Sans MS"/>
        <family val="4"/>
      </rPr>
      <t>eilnehmer :</t>
    </r>
  </si>
  <si>
    <t>Anmeldungen</t>
  </si>
  <si>
    <t>suchen nach</t>
  </si>
  <si>
    <t>Super-Senioren</t>
  </si>
  <si>
    <r>
      <t xml:space="preserve">Die Eingabe erfolgt mit oder ohne Unterstützung.     Eingabehilfe </t>
    </r>
    <r>
      <rPr>
        <b/>
        <sz val="10"/>
        <rFont val="Arial"/>
        <family val="2"/>
      </rPr>
      <t xml:space="preserve"> "Ein/Aus" </t>
    </r>
  </si>
  <si>
    <r>
      <t xml:space="preserve">Suche fortsetzen mit </t>
    </r>
    <r>
      <rPr>
        <b/>
        <sz val="10"/>
        <rFont val="Arial"/>
        <family val="2"/>
      </rPr>
      <t>← Return</t>
    </r>
  </si>
  <si>
    <t>Club-Hdc</t>
  </si>
  <si>
    <t>Wertung</t>
  </si>
  <si>
    <t>Vorgabe</t>
  </si>
  <si>
    <t>neues CHdc</t>
  </si>
  <si>
    <t>Σ</t>
  </si>
  <si>
    <t xml:space="preserve"> Brutto- und Nettopunkte bei den BST-Turnieren</t>
  </si>
  <si>
    <t>Allgmein:</t>
  </si>
  <si>
    <r>
      <t xml:space="preserve">Die BST-Turnierauswertung dient dazu, die </t>
    </r>
    <r>
      <rPr>
        <b/>
        <sz val="10"/>
        <rFont val="Arial"/>
        <family val="2"/>
      </rPr>
      <t>Mannschafts- und Einzelergebnisse der Bodensee-Seniors-Tour</t>
    </r>
    <r>
      <rPr>
        <sz val="10"/>
        <rFont val="Arial"/>
        <family val="0"/>
      </rPr>
      <t xml:space="preserve"> zu ermitteln.</t>
    </r>
  </si>
  <si>
    <t xml:space="preserve">Als Basis dient dazu die normale Turnierauswertung der jeweiligen Clubs. </t>
  </si>
  <si>
    <r>
      <t xml:space="preserve">Es werden nach dem Turnier lediglich die </t>
    </r>
    <r>
      <rPr>
        <b/>
        <sz val="10"/>
        <rFont val="Arial"/>
        <family val="2"/>
      </rPr>
      <t>gespielten</t>
    </r>
    <r>
      <rPr>
        <sz val="10"/>
        <rFont val="Arial"/>
        <family val="2"/>
      </rPr>
      <t xml:space="preserve"> Brutto- und Nettoergebnisse </t>
    </r>
    <r>
      <rPr>
        <sz val="10"/>
        <rFont val="Arial"/>
        <family val="0"/>
      </rPr>
      <t xml:space="preserve">der jeweiligen Teilnehmer in die Auswertung </t>
    </r>
  </si>
  <si>
    <t>Clubs an den einladeneden Club geschickt werden, in die BST-Turnierauswertung übernommen.</t>
  </si>
  <si>
    <t>Voraussetzung:</t>
  </si>
  <si>
    <t xml:space="preserve">zu setzen, da die Tabellen mit diversen Excel-Makros (Visual Basic) arbeiten. </t>
  </si>
  <si>
    <t>Beim Öffnen der Datei wird der Benutzer als erstes gefragt, ob Makros aktiviert werden sollen (Einstellung "Mittel"). Die</t>
  </si>
  <si>
    <r>
      <t xml:space="preserve">Frage ist mit </t>
    </r>
    <r>
      <rPr>
        <b/>
        <sz val="10"/>
        <rFont val="Arial"/>
        <family val="2"/>
      </rPr>
      <t>"Makros aktivieren"</t>
    </r>
    <r>
      <rPr>
        <sz val="10"/>
        <rFont val="Arial"/>
        <family val="0"/>
      </rPr>
      <t xml:space="preserve"> zu beantworten.  Dann wird gefragt, ob die Daten aktualisiert werden sollen.</t>
    </r>
  </si>
  <si>
    <r>
      <t xml:space="preserve">Diese Frage ist mit </t>
    </r>
    <r>
      <rPr>
        <b/>
        <sz val="10"/>
        <rFont val="Arial"/>
        <family val="2"/>
      </rPr>
      <t>"Aktualisieren"</t>
    </r>
    <r>
      <rPr>
        <sz val="10"/>
        <rFont val="Arial"/>
        <family val="0"/>
      </rPr>
      <t xml:space="preserve"> zu beantworten. Danach steht die BST-Turnierauswertung zur Verfügung.</t>
    </r>
  </si>
  <si>
    <t>Bedienung:</t>
  </si>
  <si>
    <r>
      <t>Die BST-Turnierauswertung besteht aus</t>
    </r>
    <r>
      <rPr>
        <b/>
        <sz val="10"/>
        <rFont val="Arial"/>
        <family val="2"/>
      </rPr>
      <t xml:space="preserve"> 6 Excel-Tabellen </t>
    </r>
    <r>
      <rPr>
        <sz val="10"/>
        <rFont val="Arial"/>
        <family val="0"/>
      </rPr>
      <t xml:space="preserve">und dieser </t>
    </r>
    <r>
      <rPr>
        <b/>
        <sz val="10"/>
        <rFont val="Arial"/>
        <family val="2"/>
      </rPr>
      <t>Bedienungsanweisung.</t>
    </r>
    <r>
      <rPr>
        <sz val="10"/>
        <rFont val="Arial"/>
        <family val="0"/>
      </rPr>
      <t xml:space="preserve"> Nach dem Öffnen der</t>
    </r>
  </si>
  <si>
    <r>
      <t xml:space="preserve">Datei erscheint die Tabelle </t>
    </r>
    <r>
      <rPr>
        <b/>
        <sz val="10"/>
        <rFont val="Arial"/>
        <family val="2"/>
      </rPr>
      <t>"Teilnehmer"</t>
    </r>
    <r>
      <rPr>
        <sz val="10"/>
        <rFont val="Arial"/>
        <family val="0"/>
      </rPr>
      <t>. Man wechselt von Tabelle zu Tabelle, in dem man die jeweiligen Reiter anclickt.</t>
    </r>
  </si>
  <si>
    <t>Eingabe der gespielten Ergebnisse:</t>
  </si>
  <si>
    <t>Eingabe mit Eingabeunterstützung:</t>
  </si>
  <si>
    <t>Die Eingabeunterstützung (Default) soll die Eingabe der Ergebnisse unterstützen. Nach Betätigung der Taste</t>
  </si>
  <si>
    <r>
      <t xml:space="preserve">Wenn aber z.B. </t>
    </r>
    <r>
      <rPr>
        <b/>
        <sz val="10"/>
        <rFont val="Arial"/>
        <family val="2"/>
      </rPr>
      <t>"Manser, Lotte"</t>
    </r>
    <r>
      <rPr>
        <sz val="10"/>
        <rFont val="Arial"/>
        <family val="0"/>
      </rPr>
      <t xml:space="preserve"> gesucht wird und nicht </t>
    </r>
    <r>
      <rPr>
        <b/>
        <sz val="10"/>
        <rFont val="Arial"/>
        <family val="2"/>
      </rPr>
      <t xml:space="preserve">"Manser, Walter" </t>
    </r>
    <r>
      <rPr>
        <sz val="10"/>
        <rFont val="Arial"/>
        <family val="2"/>
      </rPr>
      <t>kann man mit der Pfeiltaste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"←"</t>
    </r>
  </si>
  <si>
    <t>und "RETURN" zum nächsten Eintrag weitergehen, der der Auswahl entspricht. Sollte kein passender Eintrag</t>
  </si>
  <si>
    <t>gefunden werden, wird das unter dem Suchbegriff angezeigt und zur Neueingabe aufgefordert.</t>
  </si>
  <si>
    <r>
      <t xml:space="preserve">   Man kann aber auch mit</t>
    </r>
    <r>
      <rPr>
        <b/>
        <sz val="10"/>
        <rFont val="Arial"/>
        <family val="2"/>
      </rPr>
      <t xml:space="preserve"> "Wildcard"</t>
    </r>
    <r>
      <rPr>
        <sz val="10"/>
        <rFont val="Arial"/>
        <family val="0"/>
      </rPr>
      <t xml:space="preserve"> suchen, also durch Eingabe von </t>
    </r>
    <r>
      <rPr>
        <b/>
        <sz val="10"/>
        <rFont val="Arial"/>
        <family val="2"/>
      </rPr>
      <t>*lotte</t>
    </r>
    <r>
      <rPr>
        <sz val="10"/>
        <rFont val="Arial"/>
        <family val="0"/>
      </rPr>
      <t xml:space="preserve"> findet das Programm direkt den</t>
    </r>
  </si>
  <si>
    <t>Eingabe ohne Eingabeunterstützung:</t>
  </si>
  <si>
    <t xml:space="preserve">Nach Abschalten der Eingabeunterstützung wechselt der Cursor nur zwischen den Brutto- und Nettoeingabefeldern. </t>
  </si>
  <si>
    <t>Übernahme der Daten:</t>
  </si>
  <si>
    <r>
      <t xml:space="preserve">Durch den Taster </t>
    </r>
    <r>
      <rPr>
        <b/>
        <sz val="10"/>
        <rFont val="Arial"/>
        <family val="2"/>
      </rPr>
      <t>"Daten übernehmen"</t>
    </r>
    <r>
      <rPr>
        <sz val="10"/>
        <rFont val="Arial"/>
        <family val="0"/>
      </rPr>
      <t xml:space="preserve"> werden die Anmeldedaten und die entsprechenden Ergebnisse in das aktuelle</t>
    </r>
  </si>
  <si>
    <t>Korrektur der Anmeldeliste:</t>
  </si>
  <si>
    <r>
      <t xml:space="preserve">Teilnehmer in einer </t>
    </r>
    <r>
      <rPr>
        <b/>
        <sz val="10"/>
        <rFont val="Arial"/>
        <family val="2"/>
      </rPr>
      <t>anderen Schreibweise</t>
    </r>
    <r>
      <rPr>
        <sz val="10"/>
        <rFont val="Arial"/>
        <family val="2"/>
      </rPr>
      <t xml:space="preserve"> schon existieren, so ist diese im Anmeldeformular zu ändern.</t>
    </r>
  </si>
  <si>
    <t>Korrektur der Teilnehmerliste:</t>
  </si>
  <si>
    <t>Mit den Tasten unter den jeweiligen Clubnamen können ggf. Korrekturen durchgeführt werden (nur für Sonderfälle).</t>
  </si>
  <si>
    <t>Turnierauswertung durchführen:</t>
  </si>
  <si>
    <t>Auswertung der Ergebnisse:</t>
  </si>
  <si>
    <t xml:space="preserve">Es stehen eine Vielzahl von Auswertungen in den unterschiedlichen Tabellen zur Verfügung. </t>
  </si>
  <si>
    <t>Tabelle Anmeldungen:</t>
  </si>
  <si>
    <t>In der Tabelle Anmeldungen kann man jederzeit überprüfen, wer aus welcher Mannschaft zum Turnier angeldet ist</t>
  </si>
  <si>
    <r>
      <t>Nur die</t>
    </r>
    <r>
      <rPr>
        <b/>
        <sz val="10"/>
        <rFont val="Arial"/>
        <family val="2"/>
      </rPr>
      <t xml:space="preserve"> 9 gemeldeten Turnierteilnehme</t>
    </r>
    <r>
      <rPr>
        <sz val="10"/>
        <rFont val="Arial"/>
        <family val="0"/>
      </rPr>
      <t>r werden hier aufgeführt.Die Tabelle kann nach Anmeldeformular, Namen</t>
    </r>
  </si>
  <si>
    <t>oder Hdc sortiert werden.</t>
  </si>
  <si>
    <t>Tabelle Ergebnisse:</t>
  </si>
  <si>
    <t>In der Tabelle Ergebnisse stehen die Ergebnisse der Mannschaften mit den Einzelergebnissen zur Verfügung.</t>
  </si>
  <si>
    <t>Diese Tabelle kann nach Brutto-, Netto- oder BST-Ergebnis sortiert werden. Die Rangfolge der einzelnen Spieler</t>
  </si>
  <si>
    <t>ändert sich entsprechend.</t>
  </si>
  <si>
    <t>Tabelle Berechnung:</t>
  </si>
  <si>
    <t>Diese Tabelle zeigt die Brutto-, Netto- und BST-Rangfolge der einzelnen Clubs für das aktuelle Turnier.</t>
  </si>
  <si>
    <t>Tabelle Jahresübersicht:</t>
  </si>
  <si>
    <t xml:space="preserve">Die Jahresübersicht zeigt eine Auswertung nach einem Club-Hdc (vergleichbar dem normalen Hdc). Duch </t>
  </si>
  <si>
    <t>Tabelle Brutto-Netto:</t>
  </si>
  <si>
    <t xml:space="preserve">Die Tabelle Brutto-Netto enthält die kumulierten Listen der Brutto- bzw. Nettomannschaftsergebnisse. </t>
  </si>
  <si>
    <r>
      <t xml:space="preserve">Durch DoppelClick auf die </t>
    </r>
    <r>
      <rPr>
        <b/>
        <sz val="10"/>
        <rFont val="Arial"/>
        <family val="2"/>
      </rPr>
      <t>Überschriften</t>
    </r>
    <r>
      <rPr>
        <sz val="10"/>
        <rFont val="Arial"/>
        <family val="0"/>
      </rPr>
      <t xml:space="preserve"> lassen sich verschiedene Sortierungen auswählen</t>
    </r>
  </si>
  <si>
    <t>Tabelle Teilnehmer:</t>
  </si>
  <si>
    <t>Die Tabelle Teilnehmer enthält die meisten Auswertemöglichkeiten, Für die Endauswerttung steht der Taster</t>
  </si>
  <si>
    <t>Turnier anwählen. Mit dem zweiten DoppelClick wechselt die Rangfolge  dieses Turrniers zur Nettowertung.</t>
  </si>
  <si>
    <t>Sortierregeln:</t>
  </si>
  <si>
    <t xml:space="preserve">Die Sortierung erfolgt bei Namen "aufsteigend" und beim Hdc "absteigend". </t>
  </si>
  <si>
    <t>Drucken:</t>
  </si>
  <si>
    <r>
      <t xml:space="preserve">mit dem Summenzeichen </t>
    </r>
    <r>
      <rPr>
        <b/>
        <sz val="10"/>
        <rFont val="Arial"/>
        <family val="2"/>
      </rPr>
      <t>Σ</t>
    </r>
    <r>
      <rPr>
        <sz val="10"/>
        <rFont val="Arial"/>
        <family val="0"/>
      </rPr>
      <t>. Durch DoppelClick auf die Überschriften lassen sich alle weiteren Sortierungen</t>
    </r>
  </si>
  <si>
    <r>
      <t>Durch DoppelClick auf die Überschrift "</t>
    </r>
    <r>
      <rPr>
        <b/>
        <sz val="10"/>
        <rFont val="Arial"/>
        <family val="2"/>
      </rPr>
      <t>SuperSenioren"</t>
    </r>
    <r>
      <rPr>
        <sz val="10"/>
        <rFont val="Arial"/>
        <family val="0"/>
      </rPr>
      <t xml:space="preserve"> wechselt die Sortierung von Brutto- zu Nettoauswertung </t>
    </r>
  </si>
  <si>
    <t>des jeweiligen Turniers. Das Masterkennzeichen ist dabei das erste Sortierkroterium. Nach Abschluß aller Turniere</t>
  </si>
  <si>
    <r>
      <t>Die Dateneingabe erfolgt also grundsätzlich ohne</t>
    </r>
    <r>
      <rPr>
        <b/>
        <sz val="10"/>
        <rFont val="Arial"/>
        <family val="2"/>
      </rPr>
      <t xml:space="preserve"> "CSA"</t>
    </r>
    <r>
      <rPr>
        <sz val="10"/>
        <rFont val="Arial"/>
        <family val="0"/>
      </rPr>
      <t>. Damit ist die Erfassung schon vor Abschluß des Turnier möglich.</t>
    </r>
  </si>
  <si>
    <r>
      <t>Wenn man jedoch die</t>
    </r>
    <r>
      <rPr>
        <b/>
        <sz val="10"/>
        <rFont val="Arial"/>
        <family val="2"/>
      </rPr>
      <t xml:space="preserve"> CSA-Korrektur</t>
    </r>
    <r>
      <rPr>
        <sz val="10"/>
        <rFont val="Arial"/>
        <family val="0"/>
      </rPr>
      <t xml:space="preserve"> berücksichtigen möchte, muss man den Schalter </t>
    </r>
    <r>
      <rPr>
        <b/>
        <sz val="10"/>
        <rFont val="Arial"/>
        <family val="2"/>
      </rPr>
      <t xml:space="preserve">"ohne/mit" </t>
    </r>
    <r>
      <rPr>
        <sz val="10"/>
        <rFont val="Arial"/>
        <family val="2"/>
      </rPr>
      <t>betätigen. Damit wird</t>
    </r>
  </si>
  <si>
    <r>
      <t xml:space="preserve">Für die Funktion der BST-Turnierauswertung ist es notwendig, die </t>
    </r>
    <r>
      <rPr>
        <b/>
        <sz val="10"/>
        <rFont val="Arial"/>
        <family val="2"/>
      </rPr>
      <t>"Makrosicherheit"</t>
    </r>
    <r>
      <rPr>
        <sz val="10"/>
        <rFont val="Arial"/>
        <family val="0"/>
      </rPr>
      <t xml:space="preserve"> unter </t>
    </r>
    <r>
      <rPr>
        <b/>
        <sz val="10"/>
        <rFont val="Arial"/>
        <family val="2"/>
      </rPr>
      <t xml:space="preserve">"Extras, Optionen" </t>
    </r>
    <r>
      <rPr>
        <sz val="10"/>
        <rFont val="Arial"/>
        <family val="2"/>
      </rPr>
      <t>auf</t>
    </r>
    <r>
      <rPr>
        <b/>
        <sz val="10"/>
        <rFont val="Arial"/>
        <family val="2"/>
      </rPr>
      <t xml:space="preserve"> "Mittel"</t>
    </r>
  </si>
  <si>
    <r>
      <t xml:space="preserve">Eingaben werden </t>
    </r>
    <r>
      <rPr>
        <b/>
        <sz val="10"/>
        <rFont val="Arial"/>
        <family val="2"/>
      </rPr>
      <t>nur</t>
    </r>
    <r>
      <rPr>
        <sz val="10"/>
        <rFont val="Arial"/>
        <family val="0"/>
      </rPr>
      <t xml:space="preserve"> in der Tabelle "Teilnehmer" durchgeführt. </t>
    </r>
    <r>
      <rPr>
        <b/>
        <sz val="10"/>
        <rFont val="Arial"/>
        <family val="2"/>
      </rPr>
      <t>Änderungen</t>
    </r>
    <r>
      <rPr>
        <sz val="10"/>
        <rFont val="Arial"/>
        <family val="0"/>
      </rPr>
      <t xml:space="preserve"> an den Teilnehmerdaten werden </t>
    </r>
    <r>
      <rPr>
        <b/>
        <sz val="10"/>
        <rFont val="Arial"/>
        <family val="2"/>
      </rPr>
      <t>ausschließlich</t>
    </r>
  </si>
  <si>
    <t>Die Eingabe der gespielten Ergebnisse kann erfolgen, sobald ein Teilnehmer seine Scorekarte abgegebnen und die</t>
  </si>
  <si>
    <t xml:space="preserve">normale Turnierauswertung sein Ergebnis (Brutto- und Nettopunkte) berechnet hat. </t>
  </si>
  <si>
    <r>
      <t>"Ergebnisse eingeben"</t>
    </r>
    <r>
      <rPr>
        <sz val="10"/>
        <rFont val="Arial"/>
        <family val="0"/>
      </rPr>
      <t xml:space="preserve"> springt der Cursor auf das Feld </t>
    </r>
    <r>
      <rPr>
        <b/>
        <sz val="10"/>
        <rFont val="Arial"/>
        <family val="2"/>
      </rPr>
      <t>"suchen nach"</t>
    </r>
    <r>
      <rPr>
        <sz val="10"/>
        <rFont val="Arial"/>
        <family val="0"/>
      </rPr>
      <t xml:space="preserve"> neben der Taste</t>
    </r>
    <r>
      <rPr>
        <b/>
        <sz val="10"/>
        <rFont val="Arial"/>
        <family val="2"/>
      </rPr>
      <t xml:space="preserve"> "Ein"</t>
    </r>
    <r>
      <rPr>
        <sz val="10"/>
        <rFont val="Arial"/>
        <family val="0"/>
      </rPr>
      <t xml:space="preserve"> bzw. </t>
    </r>
    <r>
      <rPr>
        <b/>
        <sz val="10"/>
        <rFont val="Arial"/>
        <family val="2"/>
      </rPr>
      <t xml:space="preserve">"Aus" </t>
    </r>
  </si>
  <si>
    <t>mit der die Eingabeunterstützung ein- bzw. ausgeschaltet werden kann.</t>
  </si>
  <si>
    <r>
      <t xml:space="preserve">in der gesamten Anmeldeliste gesucht und der Cursor auf das Feld </t>
    </r>
    <r>
      <rPr>
        <b/>
        <sz val="10"/>
        <rFont val="Arial"/>
        <family val="2"/>
      </rPr>
      <t>"Brutto"</t>
    </r>
    <r>
      <rPr>
        <sz val="10"/>
        <rFont val="Arial"/>
        <family val="0"/>
      </rPr>
      <t xml:space="preserve"> gesetzt. </t>
    </r>
  </si>
  <si>
    <r>
      <t xml:space="preserve">Durch Eingabe des </t>
    </r>
    <r>
      <rPr>
        <b/>
        <sz val="10"/>
        <rFont val="Arial"/>
        <family val="2"/>
      </rPr>
      <t xml:space="preserve">Namens </t>
    </r>
    <r>
      <rPr>
        <sz val="10"/>
        <rFont val="Arial"/>
        <family val="2"/>
      </rPr>
      <t xml:space="preserve">oder auch nur den Beginn des Namens wird nach dem </t>
    </r>
    <r>
      <rPr>
        <b/>
        <sz val="10"/>
        <rFont val="Arial"/>
        <family val="2"/>
      </rPr>
      <t>"RETURN"</t>
    </r>
    <r>
      <rPr>
        <sz val="10"/>
        <rFont val="Arial"/>
        <family val="2"/>
      </rPr>
      <t xml:space="preserve"> der Name </t>
    </r>
  </si>
  <si>
    <r>
      <t xml:space="preserve">gesetzt. Auch hier wird die Eingabe auf Plausibilität überprüft und anschließend wieder auf das Feld </t>
    </r>
    <r>
      <rPr>
        <b/>
        <sz val="10"/>
        <rFont val="Arial"/>
        <family val="2"/>
      </rPr>
      <t>"suchen nach"</t>
    </r>
    <r>
      <rPr>
        <sz val="10"/>
        <rFont val="Arial"/>
        <family val="0"/>
      </rPr>
      <t>.</t>
    </r>
  </si>
  <si>
    <t xml:space="preserve">Es kann natürlich auch ein falscher Eintrag gefunden werden, wenn der Name nicht vollständig eingegeben wird, also </t>
  </si>
  <si>
    <r>
      <t>z.B bei Eingabe von</t>
    </r>
    <r>
      <rPr>
        <b/>
        <sz val="10"/>
        <rFont val="Arial"/>
        <family val="2"/>
      </rPr>
      <t xml:space="preserve"> Manser</t>
    </r>
    <r>
      <rPr>
        <sz val="10"/>
        <rFont val="Arial"/>
        <family val="0"/>
      </rPr>
      <t xml:space="preserve"> oder auch nur </t>
    </r>
    <r>
      <rPr>
        <b/>
        <sz val="10"/>
        <rFont val="Arial"/>
        <family val="2"/>
      </rPr>
      <t>Man</t>
    </r>
    <r>
      <rPr>
        <sz val="10"/>
        <rFont val="Arial"/>
        <family val="0"/>
      </rPr>
      <t xml:space="preserve"> oder </t>
    </r>
    <r>
      <rPr>
        <b/>
        <sz val="10"/>
        <rFont val="Arial"/>
        <family val="2"/>
      </rPr>
      <t>Ma</t>
    </r>
    <r>
      <rPr>
        <sz val="10"/>
        <rFont val="Arial"/>
        <family val="0"/>
      </rPr>
      <t xml:space="preserve"> wird zuerst z.B. der Eintrag </t>
    </r>
    <r>
      <rPr>
        <b/>
        <sz val="10"/>
        <rFont val="Arial"/>
        <family val="2"/>
      </rPr>
      <t>"Manser, Walter"</t>
    </r>
    <r>
      <rPr>
        <sz val="10"/>
        <rFont val="Arial"/>
        <family val="0"/>
      </rPr>
      <t xml:space="preserve"> gefunden.</t>
    </r>
  </si>
  <si>
    <r>
      <t xml:space="preserve">Die Anmeldeliste kann nur über die entsprechenden </t>
    </r>
    <r>
      <rPr>
        <b/>
        <sz val="10"/>
        <rFont val="Arial"/>
        <family val="2"/>
      </rPr>
      <t>BST-Anmeldeformulare</t>
    </r>
    <r>
      <rPr>
        <sz val="10"/>
        <rFont val="Arial"/>
        <family val="2"/>
      </rPr>
      <t xml:space="preserve"> korrigiert werden. Sollte z.B ein</t>
    </r>
  </si>
  <si>
    <r>
      <t xml:space="preserve">  </t>
    </r>
    <r>
      <rPr>
        <b/>
        <sz val="10"/>
        <rFont val="Arial"/>
        <family val="2"/>
      </rPr>
      <t xml:space="preserve">Beispiel: </t>
    </r>
    <r>
      <rPr>
        <sz val="10"/>
        <rFont val="Arial"/>
        <family val="2"/>
      </rPr>
      <t xml:space="preserve"> ein </t>
    </r>
    <r>
      <rPr>
        <b/>
        <sz val="10"/>
        <rFont val="Arial"/>
        <family val="2"/>
      </rPr>
      <t>Bernd Günther,</t>
    </r>
    <r>
      <rPr>
        <sz val="10"/>
        <rFont val="Arial"/>
        <family val="2"/>
      </rPr>
      <t xml:space="preserve"> ein </t>
    </r>
    <r>
      <rPr>
        <b/>
        <sz val="10"/>
        <rFont val="Arial"/>
        <family val="2"/>
      </rPr>
      <t>Günther Bernd</t>
    </r>
    <r>
      <rPr>
        <sz val="10"/>
        <rFont val="Arial"/>
        <family val="2"/>
      </rPr>
      <t xml:space="preserve"> und ein </t>
    </r>
    <r>
      <rPr>
        <b/>
        <sz val="10"/>
        <rFont val="Arial"/>
        <family val="2"/>
      </rPr>
      <t>Günther, Bernd</t>
    </r>
    <r>
      <rPr>
        <sz val="10"/>
        <rFont val="Arial"/>
        <family val="2"/>
      </rPr>
      <t xml:space="preserve"> sind drei unterschiedliche Teilnehmer!</t>
    </r>
  </si>
  <si>
    <t xml:space="preserve">existiert, wird er neu angelegt. </t>
  </si>
  <si>
    <r>
      <t xml:space="preserve">Turnier übernommen. Dazu muß aber noch der </t>
    </r>
    <r>
      <rPr>
        <b/>
        <sz val="10"/>
        <rFont val="Arial"/>
        <family val="2"/>
      </rPr>
      <t>CSA-Wert</t>
    </r>
    <r>
      <rPr>
        <sz val="10"/>
        <rFont val="Arial"/>
        <family val="0"/>
      </rPr>
      <t xml:space="preserve"> des Turniers eingegeben weden. Der kann, wie alle Eingaben</t>
    </r>
  </si>
  <si>
    <r>
      <t>bis zum nächsten Turnier, korrigiert werden. Dazu muß lediglich</t>
    </r>
    <r>
      <rPr>
        <b/>
        <sz val="10"/>
        <rFont val="Arial"/>
        <family val="2"/>
      </rPr>
      <t xml:space="preserve"> "Daten übernehmen"</t>
    </r>
    <r>
      <rPr>
        <sz val="10"/>
        <rFont val="Arial"/>
        <family val="0"/>
      </rPr>
      <t xml:space="preserve"> nochmals betätigt werden.</t>
    </r>
  </si>
  <si>
    <t>Änderungen sind von der Position des Cursors abhängig (Übernehmen, Einfügen, Löschen).</t>
  </si>
  <si>
    <r>
      <t xml:space="preserve">und Einzelergebnisse berechnet und kumuliert. Dabei werden in den Tabellen </t>
    </r>
    <r>
      <rPr>
        <b/>
        <sz val="10"/>
        <rFont val="Arial"/>
        <family val="2"/>
      </rPr>
      <t>"Ergebnisse"</t>
    </r>
    <r>
      <rPr>
        <sz val="10"/>
        <rFont val="Arial"/>
        <family val="0"/>
      </rPr>
      <t xml:space="preserve"> die Mannschaftsergebnisse</t>
    </r>
  </si>
  <si>
    <r>
      <t xml:space="preserve">errechnet, die in die Tabelle </t>
    </r>
    <r>
      <rPr>
        <b/>
        <sz val="10"/>
        <rFont val="Arial"/>
        <family val="2"/>
      </rPr>
      <t>"Berechnung"</t>
    </r>
    <r>
      <rPr>
        <sz val="10"/>
        <rFont val="Arial"/>
        <family val="0"/>
      </rPr>
      <t xml:space="preserve"> als Zusammenfassung übernommen werden und dann in der </t>
    </r>
    <r>
      <rPr>
        <b/>
        <sz val="10"/>
        <rFont val="Arial"/>
        <family val="2"/>
      </rPr>
      <t>"Jahresübersicht"</t>
    </r>
  </si>
  <si>
    <r>
      <t xml:space="preserve">und in der Tabelle </t>
    </r>
    <r>
      <rPr>
        <b/>
        <sz val="10"/>
        <rFont val="Arial"/>
        <family val="2"/>
      </rPr>
      <t>"Brutto-Netto"</t>
    </r>
    <r>
      <rPr>
        <sz val="10"/>
        <rFont val="Arial"/>
        <family val="0"/>
      </rPr>
      <t xml:space="preserve"> mit den Ergebnissen der vorherigen Turniere zusammgefaßt werden.</t>
    </r>
  </si>
  <si>
    <r>
      <t xml:space="preserve">Wenn alle Ergebnisse eingegeben und die Daten übernommen sind, werden durch </t>
    </r>
    <r>
      <rPr>
        <b/>
        <sz val="10"/>
        <rFont val="Arial"/>
        <family val="2"/>
      </rPr>
      <t xml:space="preserve">"Berechnung starten" </t>
    </r>
    <r>
      <rPr>
        <sz val="10"/>
        <rFont val="Arial"/>
        <family val="0"/>
      </rPr>
      <t>die Mannschafts-</t>
    </r>
  </si>
  <si>
    <r>
      <t xml:space="preserve">DoppelClick auf Summe läßt sich z.B. auch eine Sortierung nach </t>
    </r>
    <r>
      <rPr>
        <b/>
        <sz val="10"/>
        <rFont val="Arial"/>
        <family val="2"/>
      </rPr>
      <t>BST-Ergebnis</t>
    </r>
    <r>
      <rPr>
        <sz val="10"/>
        <rFont val="Arial"/>
        <family val="0"/>
      </rPr>
      <t xml:space="preserve"> auswählen.</t>
    </r>
  </si>
  <si>
    <r>
      <t xml:space="preserve">wird in der Zusammenfassung von </t>
    </r>
    <r>
      <rPr>
        <b/>
        <sz val="10"/>
        <rFont val="Arial"/>
        <family val="2"/>
      </rPr>
      <t>Brutto-</t>
    </r>
    <r>
      <rPr>
        <sz val="10"/>
        <rFont val="Arial"/>
        <family val="0"/>
      </rPr>
      <t xml:space="preserve"> zu </t>
    </r>
    <r>
      <rPr>
        <b/>
        <sz val="10"/>
        <rFont val="Arial"/>
        <family val="2"/>
      </rPr>
      <t xml:space="preserve">Netto- </t>
    </r>
    <r>
      <rPr>
        <sz val="10"/>
        <rFont val="Arial"/>
        <family val="0"/>
      </rPr>
      <t xml:space="preserve">und dann zur </t>
    </r>
    <r>
      <rPr>
        <sz val="10"/>
        <rFont val="Arial"/>
        <family val="2"/>
      </rPr>
      <t>Brutto+Netto</t>
    </r>
    <r>
      <rPr>
        <sz val="10"/>
        <rFont val="Arial"/>
        <family val="0"/>
      </rPr>
      <t xml:space="preserve"> umgeschaltet.</t>
    </r>
  </si>
  <si>
    <r>
      <t xml:space="preserve">übernommen. Alle anderen Daten werden vorher automatisch aus den </t>
    </r>
    <r>
      <rPr>
        <b/>
        <sz val="10"/>
        <rFont val="Arial"/>
        <family val="2"/>
      </rPr>
      <t>BST-Anmeldeformularen</t>
    </r>
    <r>
      <rPr>
        <sz val="10"/>
        <rFont val="Arial"/>
        <family val="0"/>
      </rPr>
      <t>, die von den teilnehmenden</t>
    </r>
  </si>
  <si>
    <r>
      <t xml:space="preserve">für die jeweiligen Turniere in der </t>
    </r>
    <r>
      <rPr>
        <b/>
        <sz val="10"/>
        <rFont val="Arial"/>
        <family val="2"/>
      </rPr>
      <t>Einzelwertung</t>
    </r>
    <r>
      <rPr>
        <sz val="10"/>
        <rFont val="Arial"/>
        <family val="0"/>
      </rPr>
      <t xml:space="preserve"> der CSA-Wert zum Nettoergebnis addiert bzw. wieder abgezogen.</t>
    </r>
  </si>
  <si>
    <r>
      <t>Felder</t>
    </r>
    <r>
      <rPr>
        <b/>
        <sz val="10"/>
        <rFont val="Arial"/>
        <family val="2"/>
      </rPr>
      <t xml:space="preserve"> "Brutto",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"Netto" und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"CSA"</t>
    </r>
    <r>
      <rPr>
        <sz val="10"/>
        <rFont val="Arial"/>
        <family val="0"/>
      </rPr>
      <t xml:space="preserve"> in den Spalten G und H der Tabelle </t>
    </r>
    <r>
      <rPr>
        <b/>
        <sz val="10"/>
        <rFont val="Arial"/>
        <family val="2"/>
      </rPr>
      <t>"Teilnehmer"</t>
    </r>
    <r>
      <rPr>
        <sz val="10"/>
        <rFont val="Arial"/>
        <family val="0"/>
      </rPr>
      <t xml:space="preserve"> sind für Eingaben freigegeben. </t>
    </r>
  </si>
  <si>
    <r>
      <t xml:space="preserve">   Eintarg </t>
    </r>
    <r>
      <rPr>
        <b/>
        <sz val="10"/>
        <rFont val="Arial"/>
        <family val="2"/>
      </rPr>
      <t>"Manser, Lotte"</t>
    </r>
    <r>
      <rPr>
        <sz val="10"/>
        <rFont val="Arial"/>
        <family val="0"/>
      </rPr>
      <t xml:space="preserve">. Eine Unterscheidung von Groß- und Kleinschreibung ist </t>
    </r>
    <r>
      <rPr>
        <b/>
        <sz val="10"/>
        <rFont val="Arial"/>
        <family val="2"/>
      </rPr>
      <t>nicht</t>
    </r>
    <r>
      <rPr>
        <sz val="10"/>
        <rFont val="Arial"/>
        <family val="0"/>
      </rPr>
      <t xml:space="preserve"> erforderlich.</t>
    </r>
  </si>
  <si>
    <r>
      <t xml:space="preserve">Für alle Tabellen gibt es Druckvorgaben, die man sich in der </t>
    </r>
    <r>
      <rPr>
        <b/>
        <sz val="10"/>
        <rFont val="Arial"/>
        <family val="2"/>
      </rPr>
      <t>"Seitenansicht"</t>
    </r>
    <r>
      <rPr>
        <sz val="10"/>
        <rFont val="Arial"/>
        <family val="0"/>
      </rPr>
      <t xml:space="preserve"> anschauen und ggf. korrigieren kann. </t>
    </r>
  </si>
  <si>
    <t>Die höchte Punktzahl bei den Ergebnislisten steht an erster Stelle.</t>
  </si>
  <si>
    <t>Clubs:</t>
  </si>
  <si>
    <t xml:space="preserve">        Masterauswertung</t>
  </si>
  <si>
    <t>Brutto+Netto</t>
  </si>
  <si>
    <t>GC Waldkirch</t>
  </si>
  <si>
    <t xml:space="preserve">   </t>
  </si>
  <si>
    <t>Suchen:</t>
  </si>
  <si>
    <t>GC Owingen</t>
  </si>
  <si>
    <t>Bei mehr als 40 Teilnehmern erscheint eine Fehlermeldung. Es werden dann an dieser Stelle keine Daten einegeben.</t>
  </si>
  <si>
    <r>
      <t xml:space="preserve">ausführen. Durch den Umschalter </t>
    </r>
    <r>
      <rPr>
        <b/>
        <sz val="10"/>
        <rFont val="Arial"/>
        <family val="2"/>
      </rPr>
      <t>"Master Ein/Aus"</t>
    </r>
    <r>
      <rPr>
        <sz val="10"/>
        <rFont val="Arial"/>
        <family val="0"/>
      </rPr>
      <t xml:space="preserve"> wird die Auswertung auf die </t>
    </r>
    <r>
      <rPr>
        <b/>
        <sz val="10"/>
        <rFont val="Arial"/>
        <family val="2"/>
      </rPr>
      <t>Supersenioren</t>
    </r>
    <r>
      <rPr>
        <sz val="10"/>
        <rFont val="Arial"/>
        <family val="0"/>
      </rPr>
      <t xml:space="preserve"> begrenzt.</t>
    </r>
  </si>
  <si>
    <r>
      <t xml:space="preserve">Mit dem ersten DoppelClick auf einen </t>
    </r>
    <r>
      <rPr>
        <b/>
        <sz val="10"/>
        <rFont val="Arial"/>
        <family val="2"/>
      </rPr>
      <t>Austragungsort</t>
    </r>
    <r>
      <rPr>
        <sz val="10"/>
        <rFont val="Arial"/>
        <family val="0"/>
      </rPr>
      <t xml:space="preserve"> läßt sich auch nachträglich noch die Rangfolge für dieses</t>
    </r>
  </si>
  <si>
    <r>
      <t xml:space="preserve">Das Jahresergebnis errechnet sich aus der Summe der </t>
    </r>
    <r>
      <rPr>
        <b/>
        <sz val="10"/>
        <rFont val="Arial"/>
        <family val="2"/>
      </rPr>
      <t>gespielten BST-Punkte</t>
    </r>
    <r>
      <rPr>
        <sz val="10"/>
        <rFont val="Arial"/>
        <family val="0"/>
      </rPr>
      <t xml:space="preserve"> (Brutto+Netto)</t>
    </r>
  </si>
  <si>
    <r>
      <t xml:space="preserve">multipiziert mit dem Verhältnis aus </t>
    </r>
    <r>
      <rPr>
        <b/>
        <sz val="10"/>
        <rFont val="Arial"/>
        <family val="2"/>
      </rPr>
      <t>gespieltem Ergebnis und Vorgabe</t>
    </r>
    <r>
      <rPr>
        <sz val="10"/>
        <rFont val="Arial"/>
        <family val="0"/>
      </rPr>
      <t xml:space="preserve"> und dem Verhältnis aus</t>
    </r>
  </si>
  <si>
    <r>
      <t>Idealwert</t>
    </r>
    <r>
      <rPr>
        <b/>
        <sz val="10"/>
        <rFont val="Arial"/>
        <family val="2"/>
      </rPr>
      <t xml:space="preserve"> und ClubHdc</t>
    </r>
    <r>
      <rPr>
        <sz val="10"/>
        <rFont val="Arial"/>
        <family val="0"/>
      </rPr>
      <t>.</t>
    </r>
  </si>
  <si>
    <t>Spielen alle Spieler eines Clubs in allen Turnieren Idealwerte (24 Brutto und 36 Netto), erreichen</t>
  </si>
  <si>
    <t>sie als Ergebnis 1500 Punkte.</t>
  </si>
  <si>
    <r>
      <t xml:space="preserve">aus gespieltem Ergebnis und Vorgabe </t>
    </r>
    <r>
      <rPr>
        <b/>
        <sz val="10"/>
        <rFont val="Arial"/>
        <family val="2"/>
      </rPr>
      <t>1,0</t>
    </r>
    <r>
      <rPr>
        <sz val="10"/>
        <rFont val="Arial"/>
        <family val="0"/>
      </rPr>
      <t xml:space="preserve">. Das Verhältnis aus Idealwert zu CHdc ist i.a. </t>
    </r>
    <r>
      <rPr>
        <b/>
        <sz val="10"/>
        <rFont val="Arial"/>
        <family val="2"/>
      </rPr>
      <t>&gt;1,0.</t>
    </r>
  </si>
  <si>
    <r>
      <t xml:space="preserve">Wenn in </t>
    </r>
    <r>
      <rPr>
        <b/>
        <sz val="10"/>
        <rFont val="Arial"/>
        <family val="2"/>
      </rPr>
      <t xml:space="preserve">allen </t>
    </r>
    <r>
      <rPr>
        <sz val="10"/>
        <rFont val="Arial"/>
        <family val="0"/>
      </rPr>
      <t xml:space="preserve">Turnieren jeweils  </t>
    </r>
    <r>
      <rPr>
        <b/>
        <sz val="10"/>
        <rFont val="Arial"/>
        <family val="2"/>
      </rPr>
      <t>min. 5 Spieler</t>
    </r>
    <r>
      <rPr>
        <sz val="10"/>
        <rFont val="Arial"/>
        <family val="0"/>
      </rPr>
      <t xml:space="preserve"> eines Clubs teilgenommen haben ist das Verhältnis </t>
    </r>
  </si>
  <si>
    <r>
      <t xml:space="preserve">Ein Club mit geringerem CHdc benötigt für das </t>
    </r>
    <r>
      <rPr>
        <b/>
        <sz val="10"/>
        <rFont val="Arial"/>
        <family val="2"/>
      </rPr>
      <t>gleiche Ergebnis</t>
    </r>
    <r>
      <rPr>
        <sz val="10"/>
        <rFont val="Arial"/>
        <family val="0"/>
      </rPr>
      <t xml:space="preserve"> weniger BST-Punkte als ein Club</t>
    </r>
  </si>
  <si>
    <r>
      <t xml:space="preserve">mit höherem CHdc. Das CHdc ist das gewichtetet Ergebnis der letzten </t>
    </r>
    <r>
      <rPr>
        <b/>
        <sz val="10"/>
        <rFont val="Arial"/>
        <family val="2"/>
      </rPr>
      <t>5 Turnierserien</t>
    </r>
    <r>
      <rPr>
        <sz val="10"/>
        <rFont val="Arial"/>
        <family val="0"/>
      </rPr>
      <t xml:space="preserve"> (Jahren).</t>
    </r>
  </si>
  <si>
    <t>CHdc</t>
  </si>
  <si>
    <t>Wertung =</t>
  </si>
  <si>
    <t>Summe    *     --------------  *  --------------</t>
  </si>
  <si>
    <t>Ein Streichergebnis bei fünf Turmnieren</t>
  </si>
  <si>
    <r>
      <t xml:space="preserve">Bei der Einzelwertung wird ein </t>
    </r>
    <r>
      <rPr>
        <b/>
        <sz val="10"/>
        <rFont val="Arial"/>
        <family val="2"/>
      </rPr>
      <t>"Streichergebnis"</t>
    </r>
    <r>
      <rPr>
        <sz val="10"/>
        <rFont val="Arial"/>
        <family val="0"/>
      </rPr>
      <t xml:space="preserve"> berücksichtigt. Das </t>
    </r>
    <r>
      <rPr>
        <b/>
        <sz val="10"/>
        <rFont val="Arial"/>
        <family val="2"/>
      </rPr>
      <t>schlechteste Brutto- und schlechteste Nettoergebnis</t>
    </r>
  </si>
  <si>
    <t xml:space="preserve">werden. Steht der Cursor auf einer Anmeldung, so wird dieser in die Teilnehmerliste eingefügt. </t>
  </si>
  <si>
    <t>Gelöscht werden Teilnehmer, wenn sie mit dem Cursor markiert sind. Anmeldungen können hier nicht gelöscht</t>
  </si>
  <si>
    <t>© Joachim F. Schmies 06.04.2009</t>
  </si>
  <si>
    <t>Lauber, Brigitte</t>
  </si>
  <si>
    <t>Haug, Erich</t>
  </si>
  <si>
    <t>Zeeb, Klaus</t>
  </si>
  <si>
    <t>x</t>
  </si>
  <si>
    <t>Lauber, Gregor</t>
  </si>
  <si>
    <t>Diehl, Rudolf</t>
  </si>
  <si>
    <t>Birsner, Siegmar</t>
  </si>
  <si>
    <t>Kamenzin, Günther</t>
  </si>
  <si>
    <t>Berlinger, Ulli</t>
  </si>
  <si>
    <t>Sommer, Jörg</t>
  </si>
  <si>
    <t>Appt, Erich</t>
  </si>
  <si>
    <t>Vogel, Herbert</t>
  </si>
  <si>
    <t>Zender, Alfons</t>
  </si>
  <si>
    <t>Stefko, Dr. Helmar</t>
  </si>
  <si>
    <t>Freitag, Manfred</t>
  </si>
  <si>
    <t>Hämmerle, Hanno</t>
  </si>
  <si>
    <t>Schenkenbach, Peter</t>
  </si>
  <si>
    <t>Lorünser, Christian</t>
  </si>
  <si>
    <t>Stock, Dr. Manuel</t>
  </si>
  <si>
    <t>Bischof, Norbert</t>
  </si>
  <si>
    <t>Wilson, David</t>
  </si>
  <si>
    <t>Fuster, Brigitte</t>
  </si>
  <si>
    <t>Greminger, Heiri</t>
  </si>
  <si>
    <t>Schmid, René</t>
  </si>
  <si>
    <t>Dominick, Alfred</t>
  </si>
  <si>
    <t>Heiniger, Hans Jörg</t>
  </si>
  <si>
    <t>Wilson, Marie</t>
  </si>
  <si>
    <t>Zalenga, Herbert</t>
  </si>
  <si>
    <t>Freiherr von Reitzenstein, Olaf</t>
  </si>
  <si>
    <t>Schweikert, Siegfried</t>
  </si>
  <si>
    <t>Neu, Franz</t>
  </si>
  <si>
    <t>X</t>
  </si>
  <si>
    <t>Nielsen, Holger</t>
  </si>
  <si>
    <t>Bartscherer, Guntram</t>
  </si>
  <si>
    <t>Harms, Günther</t>
  </si>
  <si>
    <t>Ruess, Marie-Luise</t>
  </si>
  <si>
    <t>Reiter, Wolfgang</t>
  </si>
  <si>
    <t>Horn, Rolf</t>
  </si>
  <si>
    <t>Hettich, Ursula</t>
  </si>
  <si>
    <t>Draxler, Hubert</t>
  </si>
  <si>
    <t>Engler, Wolfram</t>
  </si>
  <si>
    <t>Lehninger, Horst</t>
  </si>
  <si>
    <t>Perle, Helmut</t>
  </si>
  <si>
    <t>Knünz, Walter</t>
  </si>
  <si>
    <t>Stricker, Bernhard</t>
  </si>
  <si>
    <t>Perle, Hedi</t>
  </si>
  <si>
    <t>Tritschler, Günther</t>
  </si>
  <si>
    <t>Schmies, Joachim F.</t>
  </si>
  <si>
    <t>Bausch, Otto</t>
  </si>
  <si>
    <t>Gutzwiller, Ingrid</t>
  </si>
  <si>
    <t>Stordel, Hartmut</t>
  </si>
  <si>
    <t>Brinkhoff. Heide</t>
  </si>
  <si>
    <t>Hilebrand, Benno</t>
  </si>
  <si>
    <t>Sack, Dr. Dorothea</t>
  </si>
  <si>
    <t>Unger, Jakob</t>
  </si>
  <si>
    <t>Burmester, Sybille</t>
  </si>
  <si>
    <t>Germann, Uschi</t>
  </si>
  <si>
    <t>Wettach, Helen</t>
  </si>
  <si>
    <t>Greussing, Thomas</t>
  </si>
  <si>
    <t>Humml, Walter</t>
  </si>
  <si>
    <t>Walter, Georg</t>
  </si>
  <si>
    <t>Scherer, Knut</t>
  </si>
  <si>
    <t>Intemann, Walter</t>
  </si>
  <si>
    <t>Egle, Rainer</t>
  </si>
  <si>
    <t>Baur, Gerhard</t>
  </si>
  <si>
    <t>Polligkeit, Klaus</t>
  </si>
  <si>
    <t>Wolf, Harry</t>
  </si>
  <si>
    <t>GC Ravensburg</t>
  </si>
  <si>
    <t>GC Weißensberg</t>
  </si>
  <si>
    <t>Egli, Urs</t>
  </si>
  <si>
    <t>Thomas,Lothar</t>
  </si>
  <si>
    <t>Glocker-Riegel, Dieter</t>
  </si>
  <si>
    <t>Grenz, Paula</t>
  </si>
  <si>
    <t>Grosch, Rainer</t>
  </si>
  <si>
    <t>Jielg, Walter</t>
  </si>
  <si>
    <t>Landthaler, Hermann</t>
  </si>
  <si>
    <t>Siglinger, Bernd</t>
  </si>
  <si>
    <t>Steinhauser, Alfons</t>
  </si>
  <si>
    <t>Kunz, Mario Angelo</t>
  </si>
  <si>
    <t>Gemperle, Margrit</t>
  </si>
  <si>
    <t>Geiger, Guido</t>
  </si>
  <si>
    <t>Büchler, Jörg</t>
  </si>
  <si>
    <t>Wirz, Trudy</t>
  </si>
  <si>
    <t>Engler, Peter</t>
  </si>
  <si>
    <t>Gimmel, Hannes</t>
  </si>
  <si>
    <t>Keller, Peter</t>
  </si>
  <si>
    <t>Keller, Rolf</t>
  </si>
  <si>
    <t>Manser, Walter</t>
  </si>
  <si>
    <t>Meier, Urs</t>
  </si>
  <si>
    <t>Studer, Hans-Rudolf</t>
  </si>
  <si>
    <t>Vidal, Jesus</t>
  </si>
  <si>
    <t>Weber, Urs</t>
  </si>
  <si>
    <t>Manser, Lotte</t>
  </si>
  <si>
    <t>BST-Abgabe,   € 5,00/Teilnehmer :</t>
  </si>
  <si>
    <t>x  € 5,00 =</t>
  </si>
  <si>
    <t>Ritter, Ronald</t>
  </si>
  <si>
    <t>Witkowski, Alfred</t>
  </si>
  <si>
    <t>Koch, Markus</t>
  </si>
  <si>
    <t>Kompatscher, Tassilo</t>
  </si>
  <si>
    <t>Günther, Bernd</t>
  </si>
  <si>
    <t>Specht, Leonhard</t>
  </si>
  <si>
    <t>Keller, Tido</t>
  </si>
  <si>
    <t>Walter, Günter</t>
  </si>
  <si>
    <t>Bertele, Manfred</t>
  </si>
  <si>
    <t>Bischoff, Reinhard</t>
  </si>
  <si>
    <t>Sattler, Bernd</t>
  </si>
  <si>
    <t>Fischer-Gissot, Günther</t>
  </si>
  <si>
    <t>Ganahl, Raimund</t>
  </si>
  <si>
    <t>Himmelreich Norbert</t>
  </si>
  <si>
    <t>Braisch, Georg</t>
  </si>
  <si>
    <t>Hammerstein, Gerd</t>
  </si>
  <si>
    <t>Hartwig, Manfred</t>
  </si>
  <si>
    <t>Tritschler, Dieter</t>
  </si>
  <si>
    <t>Schmid, Roland</t>
  </si>
  <si>
    <t>Rohrer, Johann</t>
  </si>
  <si>
    <t>Klemens, Manfred</t>
  </si>
  <si>
    <t>Mehmann, Peter</t>
  </si>
  <si>
    <t>Hausner, Knut</t>
  </si>
  <si>
    <t>Klocker, Waltraud</t>
  </si>
  <si>
    <t>Meisel, Robert</t>
  </si>
  <si>
    <t xml:space="preserve">Mucha, Werner </t>
  </si>
  <si>
    <t>Rangfolge:</t>
  </si>
  <si>
    <t>Es gibt mehrere Auswertungen der Rangfolge</t>
  </si>
  <si>
    <t xml:space="preserve">   ergebnissen ermittelt. </t>
  </si>
  <si>
    <t xml:space="preserve">    In dieser Rangfolge wird zusätzlich noch das Club-Hdc</t>
  </si>
  <si>
    <t xml:space="preserve">    berücksichtigt, dass wie bei den Einzelspielern, die </t>
  </si>
  <si>
    <t xml:space="preserve">   Nach Einführung der Brutto-und Nettosieger</t>
  </si>
  <si>
    <t xml:space="preserve">   wird wieder der BST-Sieger aus den besten 5</t>
  </si>
  <si>
    <t xml:space="preserve">   BST-Ergebnissen (Brutto + Netto) gebildet.</t>
  </si>
  <si>
    <t xml:space="preserve">   Hier wird  die Rangfolge aus den Mannschafts-</t>
  </si>
  <si>
    <t xml:space="preserve">    Leistungsfähigkeit der Clubs (CHdc) berücksichtigt. </t>
  </si>
  <si>
    <r>
      <t xml:space="preserve">1. Rangfolge nach </t>
    </r>
    <r>
      <rPr>
        <b/>
        <sz val="10"/>
        <rFont val="Arial"/>
        <family val="2"/>
      </rPr>
      <t>Summe</t>
    </r>
  </si>
  <si>
    <r>
      <t xml:space="preserve">2. Rangfolge mit </t>
    </r>
    <r>
      <rPr>
        <b/>
        <sz val="10"/>
        <rFont val="Arial"/>
        <family val="2"/>
      </rPr>
      <t>Club-Hdc</t>
    </r>
  </si>
  <si>
    <r>
      <t xml:space="preserve">3. Rangfolge des </t>
    </r>
    <r>
      <rPr>
        <b/>
        <sz val="10"/>
        <rFont val="Arial"/>
        <family val="2"/>
      </rPr>
      <t>aktuellen Turniers</t>
    </r>
  </si>
  <si>
    <r>
      <t xml:space="preserve">wird getrichen. Bei der Mannschaftswertung gibt es </t>
    </r>
    <r>
      <rPr>
        <b/>
        <sz val="10"/>
        <rFont val="Arial"/>
        <family val="2"/>
      </rPr>
      <t>kein Streichergebnis</t>
    </r>
    <r>
      <rPr>
        <sz val="10"/>
        <rFont val="Arial"/>
        <family val="0"/>
      </rPr>
      <t>.</t>
    </r>
  </si>
  <si>
    <r>
      <t>in den</t>
    </r>
    <r>
      <rPr>
        <b/>
        <sz val="10"/>
        <rFont val="Arial"/>
        <family val="2"/>
      </rPr>
      <t xml:space="preserve"> BST-Anmeldeformularen</t>
    </r>
    <r>
      <rPr>
        <sz val="10"/>
        <rFont val="Arial"/>
        <family val="0"/>
      </rPr>
      <t xml:space="preserve"> durchgeführt. Aus diesem Grund sind die Tabellen gegen Überschreiben geschützt. Nur die</t>
    </r>
  </si>
  <si>
    <r>
      <t xml:space="preserve">Nach Eingabe des Bruttoergebnisses wird der Wert auf Plausibilität überprüft und der Cursor auf das Feld </t>
    </r>
    <r>
      <rPr>
        <b/>
        <sz val="10"/>
        <rFont val="Arial"/>
        <family val="2"/>
      </rPr>
      <t>"Netto"</t>
    </r>
    <r>
      <rPr>
        <sz val="10"/>
        <rFont val="Arial"/>
        <family val="0"/>
      </rPr>
      <t xml:space="preserve"> </t>
    </r>
  </si>
  <si>
    <r>
      <t xml:space="preserve">Bei der Überprüfung, ob der Name schon existiert ist wichtig, dass der Name wirklich </t>
    </r>
    <r>
      <rPr>
        <b/>
        <sz val="10"/>
        <rFont val="Arial"/>
        <family val="2"/>
      </rPr>
      <t>identisch</t>
    </r>
    <r>
      <rPr>
        <sz val="10"/>
        <rFont val="Arial"/>
        <family val="0"/>
      </rPr>
      <t xml:space="preserve"> ist. Wenn er noch nicht </t>
    </r>
  </si>
  <si>
    <r>
      <t xml:space="preserve">Weiterhin ist in dieser Tabelle die </t>
    </r>
    <r>
      <rPr>
        <b/>
        <sz val="10"/>
        <rFont val="Arial"/>
        <family val="2"/>
      </rPr>
      <t>Masteauswertung</t>
    </r>
    <r>
      <rPr>
        <sz val="10"/>
        <rFont val="Arial"/>
        <family val="0"/>
      </rPr>
      <t xml:space="preserve"> des aktuellen Turniers enthalten.</t>
    </r>
  </si>
  <si>
    <t>Eggmann, Kurt</t>
  </si>
  <si>
    <t>Schmid, Edith</t>
  </si>
  <si>
    <t>Weibel, Alois</t>
  </si>
  <si>
    <t>Weibel, Marcel</t>
  </si>
  <si>
    <t>Bittenbinder, Erwin</t>
  </si>
  <si>
    <t>Söllner, Peter</t>
  </si>
  <si>
    <t>Lorünser, Maria</t>
  </si>
  <si>
    <t>Fröhlich, Bruno</t>
  </si>
  <si>
    <t>Krauer, Bruno</t>
  </si>
  <si>
    <t>Siegward, Erwin</t>
  </si>
  <si>
    <t>Grosch, Dr. Rainer</t>
  </si>
  <si>
    <t>Mattle, Kurt</t>
  </si>
  <si>
    <t>Bale, Christine</t>
  </si>
  <si>
    <t>Ender, Kurt</t>
  </si>
  <si>
    <t>Rohrer, Traudl</t>
  </si>
  <si>
    <t>Stricker, Brigitte</t>
  </si>
  <si>
    <t>Fust, Marieluis</t>
  </si>
  <si>
    <t>Kohley, Manfred</t>
  </si>
  <si>
    <t>Wandeler, Werner</t>
  </si>
  <si>
    <t>Bläsi, Elisabeth</t>
  </si>
  <si>
    <t>Bläsi, Josef</t>
  </si>
  <si>
    <t>Meyer, Manfred</t>
  </si>
  <si>
    <t>Sutter, Brigitte</t>
  </si>
  <si>
    <t>Spälti, Christine</t>
  </si>
  <si>
    <t>Erb, Ernst</t>
  </si>
  <si>
    <t>Gaehler, Monique</t>
  </si>
  <si>
    <t>Kohler, Robert</t>
  </si>
  <si>
    <t>Brock, Klaus</t>
  </si>
  <si>
    <t>Risch, Rolf-Rüdiger</t>
  </si>
  <si>
    <t>Kathan, Norbert</t>
  </si>
  <si>
    <t>Kathan, Wiltrud</t>
  </si>
  <si>
    <t>Rude, Manfred</t>
  </si>
  <si>
    <t>Hucke, Heinz-Werner</t>
  </si>
  <si>
    <t>Dohm, Hans-Walter</t>
  </si>
  <si>
    <t>Jost, Heinz</t>
  </si>
  <si>
    <t>Baumgartner, Ferdinand</t>
  </si>
  <si>
    <t>Hess, Gail</t>
  </si>
  <si>
    <t>GC Memmingen</t>
  </si>
  <si>
    <t>GC Lipperswil</t>
  </si>
  <si>
    <t>*</t>
  </si>
  <si>
    <t>Kämmerer, Peter</t>
  </si>
  <si>
    <t>Pleßke, Dr. Hartmut</t>
  </si>
  <si>
    <t>Troesch, Dr. Johannes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</si>
</sst>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/m/yy"/>
    <numFmt numFmtId="187" formatCode="0.0"/>
    <numFmt numFmtId="188" formatCode="dd/mm/yy"/>
    <numFmt numFmtId="189" formatCode="0.000"/>
    <numFmt numFmtId="190" formatCode="00000"/>
    <numFmt numFmtId="191" formatCode="[$-407]dddd\,\ d\.\ mmmm\ yyyy"/>
    <numFmt numFmtId="192" formatCode="0;\-0;;@\ "/>
    <numFmt numFmtId="193" formatCode="0;\-0;\+0;@\ "/>
    <numFmt numFmtId="194" formatCode="0;\-0;0;@\ "/>
    <numFmt numFmtId="195" formatCode="d/m/yy;@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,##0.00\ &quot;€&quot;"/>
  </numFmts>
  <fonts count="24">
    <font>
      <sz val="10"/>
      <name val="Arial"/>
      <family val="0"/>
    </font>
    <font>
      <b/>
      <sz val="10"/>
      <name val="Arial"/>
      <family val="2"/>
    </font>
    <font>
      <b/>
      <sz val="16"/>
      <name val="Comic Sans MS"/>
      <family val="4"/>
    </font>
    <font>
      <b/>
      <sz val="18"/>
      <name val="Comic Sans MS"/>
      <family val="4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2"/>
    </font>
    <font>
      <sz val="10"/>
      <name val="Comic Sans MS"/>
      <family val="4"/>
    </font>
    <font>
      <sz val="6"/>
      <name val="Comic Sans MS"/>
      <family val="4"/>
    </font>
    <font>
      <sz val="10"/>
      <color indexed="55"/>
      <name val="Arial"/>
      <family val="2"/>
    </font>
    <font>
      <b/>
      <sz val="10"/>
      <name val="Comic Sans MS"/>
      <family val="4"/>
    </font>
    <font>
      <b/>
      <sz val="22"/>
      <name val="Comic Sans MS"/>
      <family val="4"/>
    </font>
    <font>
      <sz val="12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5"/>
      <name val="Arial"/>
      <family val="0"/>
    </font>
    <font>
      <sz val="6"/>
      <name val="Arial"/>
      <family val="0"/>
    </font>
    <font>
      <sz val="8"/>
      <name val="Comic Sans MS"/>
      <family val="4"/>
    </font>
    <font>
      <sz val="10"/>
      <color indexed="8"/>
      <name val="Comic Sans MS"/>
      <family val="4"/>
    </font>
    <font>
      <sz val="8"/>
      <color indexed="10"/>
      <name val="Comic Sans MS"/>
      <family val="4"/>
    </font>
    <font>
      <b/>
      <sz val="10"/>
      <color indexed="55"/>
      <name val="Arial"/>
      <family val="0"/>
    </font>
    <font>
      <sz val="10"/>
      <name val="Arial Rounded MT Bold"/>
      <family val="2"/>
    </font>
    <font>
      <sz val="14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>
        <color indexed="63"/>
      </right>
      <top style="thin"/>
      <bottom style="thin"/>
    </border>
    <border>
      <left>
        <color indexed="63"/>
      </left>
      <right style="medium">
        <color indexed="23"/>
      </right>
      <top style="thin"/>
      <bottom style="thin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23"/>
      </right>
      <top style="thin"/>
      <bottom>
        <color indexed="63"/>
      </bottom>
    </border>
    <border>
      <left style="thin"/>
      <right style="medium">
        <color indexed="23"/>
      </right>
      <top>
        <color indexed="63"/>
      </top>
      <bottom>
        <color indexed="63"/>
      </bottom>
    </border>
    <border>
      <left style="thin"/>
      <right style="medium">
        <color indexed="2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thin"/>
      <bottom style="medium">
        <color indexed="23"/>
      </bottom>
    </border>
    <border>
      <left>
        <color indexed="63"/>
      </left>
      <right>
        <color indexed="63"/>
      </right>
      <top style="thin"/>
      <bottom style="medium">
        <color indexed="23"/>
      </bottom>
    </border>
    <border>
      <left>
        <color indexed="63"/>
      </left>
      <right style="medium">
        <color indexed="23"/>
      </right>
      <top style="thin"/>
      <bottom style="medium">
        <color indexed="23"/>
      </bottom>
    </border>
    <border>
      <left style="medium"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/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>
        <color indexed="63"/>
      </left>
      <right style="medium">
        <color indexed="63"/>
      </right>
      <top style="medium"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ck">
        <color indexed="6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>
        <color indexed="60"/>
      </bottom>
    </border>
    <border>
      <left>
        <color indexed="63"/>
      </left>
      <right style="thick">
        <color indexed="60"/>
      </right>
      <top style="medium"/>
      <bottom style="thick">
        <color indexed="60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86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16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NumberForma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187" fontId="0" fillId="0" borderId="17" xfId="0" applyNumberFormat="1" applyBorder="1" applyAlignment="1" applyProtection="1">
      <alignment/>
      <protection/>
    </xf>
    <xf numFmtId="187" fontId="0" fillId="0" borderId="5" xfId="0" applyNumberFormat="1" applyBorder="1" applyAlignment="1" applyProtection="1">
      <alignment/>
      <protection/>
    </xf>
    <xf numFmtId="187" fontId="0" fillId="0" borderId="18" xfId="0" applyNumberFormat="1" applyBorder="1" applyAlignment="1" applyProtection="1">
      <alignment/>
      <protection/>
    </xf>
    <xf numFmtId="187" fontId="1" fillId="2" borderId="19" xfId="0" applyNumberFormat="1" applyFont="1" applyFill="1" applyBorder="1" applyAlignment="1" applyProtection="1">
      <alignment horizontal="center"/>
      <protection/>
    </xf>
    <xf numFmtId="187" fontId="0" fillId="0" borderId="16" xfId="0" applyNumberFormat="1" applyBorder="1" applyAlignment="1" applyProtection="1">
      <alignment horizontal="center"/>
      <protection/>
    </xf>
    <xf numFmtId="0" fontId="9" fillId="2" borderId="0" xfId="0" applyFont="1" applyFill="1" applyAlignment="1">
      <alignment horizontal="left"/>
    </xf>
    <xf numFmtId="0" fontId="1" fillId="2" borderId="20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/>
    </xf>
    <xf numFmtId="188" fontId="0" fillId="0" borderId="2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8" fontId="0" fillId="0" borderId="12" xfId="0" applyNumberFormat="1" applyFill="1" applyBorder="1" applyAlignment="1">
      <alignment horizontal="center" vertical="center" wrapText="1"/>
    </xf>
    <xf numFmtId="0" fontId="0" fillId="2" borderId="23" xfId="0" applyFill="1" applyBorder="1" applyAlignment="1" applyProtection="1">
      <alignment horizontal="center"/>
      <protection/>
    </xf>
    <xf numFmtId="0" fontId="0" fillId="2" borderId="24" xfId="0" applyFill="1" applyBorder="1" applyAlignment="1">
      <alignment horizontal="right"/>
    </xf>
    <xf numFmtId="0" fontId="8" fillId="2" borderId="16" xfId="0" applyFont="1" applyFill="1" applyBorder="1" applyAlignment="1" applyProtection="1">
      <alignment horizontal="right"/>
      <protection/>
    </xf>
    <xf numFmtId="0" fontId="8" fillId="2" borderId="25" xfId="0" applyFont="1" applyFill="1" applyBorder="1" applyAlignment="1" applyProtection="1">
      <alignment horizontal="right"/>
      <protection/>
    </xf>
    <xf numFmtId="187" fontId="8" fillId="2" borderId="26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0" xfId="0" applyAlignment="1">
      <alignment horizontal="right"/>
    </xf>
    <xf numFmtId="49" fontId="0" fillId="0" borderId="0" xfId="0" applyNumberFormat="1" applyFill="1" applyAlignment="1">
      <alignment/>
    </xf>
    <xf numFmtId="49" fontId="9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87" fontId="0" fillId="0" borderId="17" xfId="0" applyNumberFormat="1" applyBorder="1" applyAlignment="1" applyProtection="1">
      <alignment horizontal="center"/>
      <protection/>
    </xf>
    <xf numFmtId="187" fontId="0" fillId="0" borderId="5" xfId="0" applyNumberFormat="1" applyBorder="1" applyAlignment="1" applyProtection="1">
      <alignment horizontal="center"/>
      <protection/>
    </xf>
    <xf numFmtId="187" fontId="0" fillId="0" borderId="18" xfId="0" applyNumberFormat="1" applyBorder="1" applyAlignment="1" applyProtection="1">
      <alignment horizontal="center"/>
      <protection/>
    </xf>
    <xf numFmtId="0" fontId="3" fillId="2" borderId="0" xfId="0" applyNumberFormat="1" applyFont="1" applyFill="1" applyAlignment="1">
      <alignment horizontal="left"/>
    </xf>
    <xf numFmtId="0" fontId="0" fillId="3" borderId="2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1" fillId="3" borderId="23" xfId="0" applyFont="1" applyFill="1" applyBorder="1" applyAlignment="1">
      <alignment horizontal="right"/>
    </xf>
    <xf numFmtId="0" fontId="1" fillId="3" borderId="28" xfId="0" applyFont="1" applyFill="1" applyBorder="1" applyAlignment="1">
      <alignment horizontal="right"/>
    </xf>
    <xf numFmtId="187" fontId="0" fillId="3" borderId="6" xfId="0" applyNumberFormat="1" applyFill="1" applyBorder="1" applyAlignment="1">
      <alignment horizontal="center"/>
    </xf>
    <xf numFmtId="0" fontId="0" fillId="3" borderId="29" xfId="0" applyNumberFormat="1" applyFill="1" applyBorder="1" applyAlignment="1">
      <alignment horizontal="center"/>
    </xf>
    <xf numFmtId="0" fontId="1" fillId="3" borderId="29" xfId="0" applyNumberFormat="1" applyFont="1" applyFill="1" applyBorder="1" applyAlignment="1">
      <alignment horizontal="right"/>
    </xf>
    <xf numFmtId="194" fontId="0" fillId="3" borderId="4" xfId="0" applyNumberFormat="1" applyFill="1" applyBorder="1" applyAlignment="1">
      <alignment horizontal="center"/>
    </xf>
    <xf numFmtId="0" fontId="0" fillId="3" borderId="13" xfId="0" applyNumberFormat="1" applyFill="1" applyBorder="1" applyAlignment="1">
      <alignment/>
    </xf>
    <xf numFmtId="0" fontId="0" fillId="3" borderId="5" xfId="0" applyNumberFormat="1" applyFill="1" applyBorder="1" applyAlignment="1">
      <alignment horizontal="center"/>
    </xf>
    <xf numFmtId="0" fontId="0" fillId="3" borderId="14" xfId="0" applyNumberFormat="1" applyFill="1" applyBorder="1" applyAlignment="1">
      <alignment/>
    </xf>
    <xf numFmtId="0" fontId="0" fillId="3" borderId="6" xfId="0" applyNumberFormat="1" applyFill="1" applyBorder="1" applyAlignment="1">
      <alignment horizontal="center"/>
    </xf>
    <xf numFmtId="0" fontId="0" fillId="3" borderId="15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192" fontId="0" fillId="0" borderId="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2" borderId="33" xfId="0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29" xfId="0" applyFill="1" applyBorder="1" applyAlignment="1" applyProtection="1">
      <alignment horizontal="center"/>
      <protection/>
    </xf>
    <xf numFmtId="0" fontId="0" fillId="2" borderId="3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34" xfId="0" applyFill="1" applyBorder="1" applyAlignment="1" applyProtection="1">
      <alignment horizontal="left"/>
      <protection/>
    </xf>
    <xf numFmtId="0" fontId="0" fillId="2" borderId="35" xfId="0" applyFill="1" applyBorder="1" applyAlignment="1" applyProtection="1">
      <alignment horizontal="left"/>
      <protection/>
    </xf>
    <xf numFmtId="0" fontId="0" fillId="2" borderId="36" xfId="0" applyFill="1" applyBorder="1" applyAlignment="1" applyProtection="1">
      <alignment horizontal="center"/>
      <protection/>
    </xf>
    <xf numFmtId="0" fontId="0" fillId="2" borderId="37" xfId="0" applyFill="1" applyBorder="1" applyAlignment="1" applyProtection="1">
      <alignment horizontal="center"/>
      <protection/>
    </xf>
    <xf numFmtId="0" fontId="0" fillId="2" borderId="4" xfId="0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8" xfId="0" applyFont="1" applyBorder="1" applyAlignment="1">
      <alignment/>
    </xf>
    <xf numFmtId="0" fontId="3" fillId="2" borderId="0" xfId="0" applyNumberFormat="1" applyFont="1" applyFill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0" fontId="0" fillId="2" borderId="25" xfId="0" applyFill="1" applyBorder="1" applyAlignment="1">
      <alignment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187" fontId="0" fillId="0" borderId="0" xfId="0" applyNumberFormat="1" applyAlignment="1">
      <alignment horizontal="right"/>
    </xf>
    <xf numFmtId="187" fontId="0" fillId="2" borderId="5" xfId="0" applyNumberFormat="1" applyFill="1" applyBorder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29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 horizontal="left"/>
    </xf>
    <xf numFmtId="187" fontId="0" fillId="4" borderId="41" xfId="0" applyNumberFormat="1" applyFill="1" applyBorder="1" applyAlignment="1">
      <alignment horizontal="right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0" borderId="2" xfId="0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/>
    </xf>
    <xf numFmtId="0" fontId="0" fillId="2" borderId="43" xfId="0" applyFill="1" applyBorder="1" applyAlignment="1" applyProtection="1">
      <alignment horizontal="left"/>
      <protection/>
    </xf>
    <xf numFmtId="0" fontId="0" fillId="2" borderId="23" xfId="0" applyFill="1" applyBorder="1" applyAlignment="1" applyProtection="1">
      <alignment horizontal="left"/>
      <protection/>
    </xf>
    <xf numFmtId="0" fontId="0" fillId="2" borderId="23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8" fillId="5" borderId="31" xfId="0" applyFont="1" applyFill="1" applyBorder="1" applyAlignment="1">
      <alignment horizontal="left" indent="1"/>
    </xf>
    <xf numFmtId="0" fontId="8" fillId="5" borderId="16" xfId="0" applyFont="1" applyFill="1" applyBorder="1" applyAlignment="1">
      <alignment horizontal="left" indent="1"/>
    </xf>
    <xf numFmtId="0" fontId="8" fillId="5" borderId="21" xfId="0" applyFont="1" applyFill="1" applyBorder="1" applyAlignment="1">
      <alignment horizontal="left" indent="1"/>
    </xf>
    <xf numFmtId="0" fontId="8" fillId="5" borderId="44" xfId="0" applyFont="1" applyFill="1" applyBorder="1" applyAlignment="1">
      <alignment horizontal="left" indent="1"/>
    </xf>
    <xf numFmtId="0" fontId="8" fillId="5" borderId="45" xfId="0" applyFont="1" applyFill="1" applyBorder="1" applyAlignment="1">
      <alignment horizontal="left" indent="1"/>
    </xf>
    <xf numFmtId="0" fontId="8" fillId="5" borderId="33" xfId="0" applyFont="1" applyFill="1" applyBorder="1" applyAlignment="1">
      <alignment/>
    </xf>
    <xf numFmtId="0" fontId="8" fillId="5" borderId="29" xfId="0" applyFont="1" applyFill="1" applyBorder="1" applyAlignment="1">
      <alignment horizontal="center"/>
    </xf>
    <xf numFmtId="0" fontId="8" fillId="5" borderId="34" xfId="0" applyFont="1" applyFill="1" applyBorder="1" applyAlignment="1">
      <alignment/>
    </xf>
    <xf numFmtId="187" fontId="8" fillId="5" borderId="5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5" borderId="39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6" borderId="0" xfId="0" applyFill="1" applyAlignment="1">
      <alignment/>
    </xf>
    <xf numFmtId="187" fontId="0" fillId="6" borderId="0" xfId="0" applyNumberFormat="1" applyFill="1" applyAlignment="1">
      <alignment horizontal="right"/>
    </xf>
    <xf numFmtId="0" fontId="0" fillId="6" borderId="0" xfId="0" applyFill="1" applyAlignment="1">
      <alignment horizontal="center"/>
    </xf>
    <xf numFmtId="0" fontId="8" fillId="5" borderId="37" xfId="0" applyFont="1" applyFill="1" applyBorder="1" applyAlignment="1">
      <alignment horizontal="left" indent="1"/>
    </xf>
    <xf numFmtId="0" fontId="8" fillId="5" borderId="46" xfId="0" applyFont="1" applyFill="1" applyBorder="1" applyAlignment="1">
      <alignment horizontal="left" indent="1"/>
    </xf>
    <xf numFmtId="187" fontId="0" fillId="0" borderId="5" xfId="0" applyNumberFormat="1" applyFont="1" applyBorder="1" applyAlignment="1" applyProtection="1">
      <alignment horizontal="right"/>
      <protection/>
    </xf>
    <xf numFmtId="0" fontId="17" fillId="0" borderId="29" xfId="0" applyFont="1" applyBorder="1" applyAlignment="1">
      <alignment horizontal="left"/>
    </xf>
    <xf numFmtId="0" fontId="8" fillId="4" borderId="47" xfId="0" applyFont="1" applyFill="1" applyBorder="1" applyAlignment="1">
      <alignment horizontal="center"/>
    </xf>
    <xf numFmtId="0" fontId="8" fillId="4" borderId="47" xfId="0" applyFont="1" applyFill="1" applyBorder="1" applyAlignment="1">
      <alignment/>
    </xf>
    <xf numFmtId="0" fontId="11" fillId="4" borderId="48" xfId="0" applyFont="1" applyFill="1" applyBorder="1" applyAlignment="1">
      <alignment horizontal="center"/>
    </xf>
    <xf numFmtId="0" fontId="11" fillId="3" borderId="49" xfId="0" applyFont="1" applyFill="1" applyBorder="1" applyAlignment="1">
      <alignment horizontal="center"/>
    </xf>
    <xf numFmtId="187" fontId="11" fillId="3" borderId="4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8" fillId="0" borderId="33" xfId="0" applyNumberFormat="1" applyFont="1" applyBorder="1" applyAlignment="1" applyProtection="1">
      <alignment horizontal="center"/>
      <protection/>
    </xf>
    <xf numFmtId="1" fontId="8" fillId="0" borderId="29" xfId="0" applyNumberFormat="1" applyFont="1" applyBorder="1" applyAlignment="1" applyProtection="1">
      <alignment horizontal="center"/>
      <protection/>
    </xf>
    <xf numFmtId="1" fontId="8" fillId="0" borderId="3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34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6" borderId="0" xfId="0" applyFill="1" applyAlignment="1">
      <alignment vertical="center"/>
    </xf>
    <xf numFmtId="0" fontId="0" fillId="2" borderId="50" xfId="0" applyFill="1" applyBorder="1" applyAlignment="1" applyProtection="1">
      <alignment horizontal="center" vertical="center"/>
      <protection/>
    </xf>
    <xf numFmtId="187" fontId="1" fillId="2" borderId="51" xfId="0" applyNumberFormat="1" applyFont="1" applyFill="1" applyBorder="1" applyAlignment="1" applyProtection="1">
      <alignment horizontal="center" vertical="center"/>
      <protection/>
    </xf>
    <xf numFmtId="1" fontId="8" fillId="0" borderId="52" xfId="0" applyNumberFormat="1" applyFont="1" applyBorder="1" applyAlignment="1" applyProtection="1">
      <alignment horizontal="center"/>
      <protection/>
    </xf>
    <xf numFmtId="0" fontId="0" fillId="2" borderId="53" xfId="0" applyFill="1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3" borderId="2" xfId="0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horizontal="center"/>
      <protection/>
    </xf>
    <xf numFmtId="0" fontId="8" fillId="2" borderId="50" xfId="0" applyNumberFormat="1" applyFont="1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20" fillId="2" borderId="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187" fontId="1" fillId="3" borderId="9" xfId="0" applyNumberFormat="1" applyFont="1" applyFill="1" applyBorder="1" applyAlignment="1" applyProtection="1">
      <alignment horizontal="center"/>
      <protection/>
    </xf>
    <xf numFmtId="187" fontId="0" fillId="3" borderId="3" xfId="0" applyNumberFormat="1" applyFill="1" applyBorder="1" applyAlignment="1" applyProtection="1">
      <alignment/>
      <protection/>
    </xf>
    <xf numFmtId="0" fontId="1" fillId="2" borderId="55" xfId="0" applyFont="1" applyFill="1" applyBorder="1" applyAlignment="1" applyProtection="1">
      <alignment horizontal="left" vertical="center"/>
      <protection locked="0"/>
    </xf>
    <xf numFmtId="0" fontId="0" fillId="3" borderId="54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8" fillId="5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2" borderId="56" xfId="0" applyFont="1" applyFill="1" applyBorder="1" applyAlignment="1" applyProtection="1">
      <alignment horizontal="left"/>
      <protection/>
    </xf>
    <xf numFmtId="0" fontId="4" fillId="2" borderId="57" xfId="0" applyFon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left"/>
      <protection/>
    </xf>
    <xf numFmtId="0" fontId="0" fillId="0" borderId="59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7" fillId="2" borderId="62" xfId="0" applyFont="1" applyFill="1" applyBorder="1" applyAlignment="1" applyProtection="1">
      <alignment horizontal="center"/>
      <protection/>
    </xf>
    <xf numFmtId="187" fontId="4" fillId="2" borderId="63" xfId="0" applyNumberFormat="1" applyFont="1" applyFill="1" applyBorder="1" applyAlignment="1" applyProtection="1">
      <alignment horizontal="center"/>
      <protection/>
    </xf>
    <xf numFmtId="0" fontId="7" fillId="2" borderId="64" xfId="0" applyFont="1" applyFill="1" applyBorder="1" applyAlignment="1" applyProtection="1">
      <alignment horizontal="center"/>
      <protection/>
    </xf>
    <xf numFmtId="187" fontId="0" fillId="0" borderId="58" xfId="0" applyNumberForma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 horizontal="left"/>
      <protection/>
    </xf>
    <xf numFmtId="0" fontId="0" fillId="0" borderId="60" xfId="0" applyBorder="1" applyAlignment="1" applyProtection="1">
      <alignment horizontal="left"/>
      <protection/>
    </xf>
    <xf numFmtId="0" fontId="0" fillId="0" borderId="61" xfId="0" applyBorder="1" applyAlignment="1" applyProtection="1">
      <alignment horizontal="left"/>
      <protection/>
    </xf>
    <xf numFmtId="0" fontId="1" fillId="2" borderId="52" xfId="0" applyFont="1" applyFill="1" applyBorder="1" applyAlignment="1" applyProtection="1">
      <alignment horizontal="right"/>
      <protection/>
    </xf>
    <xf numFmtId="0" fontId="1" fillId="2" borderId="47" xfId="0" applyFont="1" applyFill="1" applyBorder="1" applyAlignment="1" applyProtection="1">
      <alignment/>
      <protection/>
    </xf>
    <xf numFmtId="0" fontId="1" fillId="2" borderId="46" xfId="0" applyFont="1" applyFill="1" applyBorder="1" applyAlignment="1" applyProtection="1">
      <alignment horizontal="center"/>
      <protection/>
    </xf>
    <xf numFmtId="0" fontId="1" fillId="2" borderId="65" xfId="0" applyFont="1" applyFill="1" applyBorder="1" applyAlignment="1" applyProtection="1">
      <alignment horizontal="left"/>
      <protection/>
    </xf>
    <xf numFmtId="0" fontId="1" fillId="2" borderId="66" xfId="0" applyFont="1" applyFill="1" applyBorder="1" applyAlignment="1" applyProtection="1">
      <alignment horizontal="center"/>
      <protection/>
    </xf>
    <xf numFmtId="0" fontId="0" fillId="0" borderId="67" xfId="0" applyNumberFormat="1" applyFont="1" applyBorder="1" applyAlignment="1" applyProtection="1">
      <alignment horizontal="left"/>
      <protection/>
    </xf>
    <xf numFmtId="0" fontId="1" fillId="0" borderId="68" xfId="0" applyFont="1" applyFill="1" applyBorder="1" applyAlignment="1" applyProtection="1">
      <alignment horizontal="center"/>
      <protection/>
    </xf>
    <xf numFmtId="0" fontId="0" fillId="0" borderId="67" xfId="0" applyFont="1" applyBorder="1" applyAlignment="1" applyProtection="1">
      <alignment horizontal="left"/>
      <protection/>
    </xf>
    <xf numFmtId="0" fontId="1" fillId="0" borderId="68" xfId="0" applyFont="1" applyBorder="1" applyAlignment="1" applyProtection="1">
      <alignment horizontal="center"/>
      <protection/>
    </xf>
    <xf numFmtId="0" fontId="0" fillId="0" borderId="68" xfId="0" applyFont="1" applyBorder="1" applyAlignment="1" applyProtection="1">
      <alignment horizontal="center"/>
      <protection/>
    </xf>
    <xf numFmtId="0" fontId="0" fillId="0" borderId="68" xfId="0" applyFont="1" applyFill="1" applyBorder="1" applyAlignment="1" applyProtection="1">
      <alignment horizontal="center"/>
      <protection/>
    </xf>
    <xf numFmtId="0" fontId="0" fillId="0" borderId="69" xfId="0" applyFont="1" applyBorder="1" applyAlignment="1" applyProtection="1">
      <alignment horizontal="left"/>
      <protection/>
    </xf>
    <xf numFmtId="0" fontId="0" fillId="0" borderId="70" xfId="0" applyFont="1" applyBorder="1" applyAlignment="1" applyProtection="1">
      <alignment horizontal="center"/>
      <protection/>
    </xf>
    <xf numFmtId="1" fontId="1" fillId="0" borderId="71" xfId="0" applyNumberFormat="1" applyFont="1" applyBorder="1" applyAlignment="1" applyProtection="1">
      <alignment horizontal="center"/>
      <protection/>
    </xf>
    <xf numFmtId="1" fontId="1" fillId="0" borderId="72" xfId="0" applyNumberFormat="1" applyFont="1" applyBorder="1" applyAlignment="1" applyProtection="1">
      <alignment horizontal="center"/>
      <protection/>
    </xf>
    <xf numFmtId="1" fontId="0" fillId="0" borderId="72" xfId="0" applyNumberFormat="1" applyFont="1" applyBorder="1" applyAlignment="1" applyProtection="1">
      <alignment horizontal="center"/>
      <protection/>
    </xf>
    <xf numFmtId="1" fontId="0" fillId="0" borderId="73" xfId="0" applyNumberFormat="1" applyFont="1" applyBorder="1" applyAlignment="1" applyProtection="1">
      <alignment horizontal="center"/>
      <protection/>
    </xf>
    <xf numFmtId="0" fontId="1" fillId="2" borderId="74" xfId="0" applyFont="1" applyFill="1" applyBorder="1" applyAlignment="1" applyProtection="1">
      <alignment horizontal="right"/>
      <protection/>
    </xf>
    <xf numFmtId="0" fontId="1" fillId="2" borderId="75" xfId="0" applyFont="1" applyFill="1" applyBorder="1" applyAlignment="1" applyProtection="1">
      <alignment/>
      <protection/>
    </xf>
    <xf numFmtId="0" fontId="1" fillId="2" borderId="76" xfId="0" applyFont="1" applyFill="1" applyBorder="1" applyAlignment="1" applyProtection="1">
      <alignment horizontal="center"/>
      <protection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5" xfId="0" applyNumberFormat="1" applyFont="1" applyBorder="1" applyAlignment="1" applyProtection="1">
      <alignment horizontal="center"/>
      <protection/>
    </xf>
    <xf numFmtId="1" fontId="0" fillId="0" borderId="5" xfId="0" applyNumberFormat="1" applyFont="1" applyBorder="1" applyAlignment="1" applyProtection="1">
      <alignment horizontal="center"/>
      <protection/>
    </xf>
    <xf numFmtId="1" fontId="0" fillId="0" borderId="18" xfId="0" applyNumberFormat="1" applyFont="1" applyBorder="1" applyAlignment="1" applyProtection="1">
      <alignment horizontal="center"/>
      <protection/>
    </xf>
    <xf numFmtId="1" fontId="0" fillId="0" borderId="77" xfId="0" applyNumberFormat="1" applyFont="1" applyBorder="1" applyAlignment="1" applyProtection="1">
      <alignment horizontal="center"/>
      <protection/>
    </xf>
    <xf numFmtId="0" fontId="0" fillId="0" borderId="67" xfId="0" applyFont="1" applyFill="1" applyBorder="1" applyAlignment="1" applyProtection="1">
      <alignment horizontal="left"/>
      <protection/>
    </xf>
    <xf numFmtId="0" fontId="1" fillId="2" borderId="78" xfId="0" applyFont="1" applyFill="1" applyBorder="1" applyAlignment="1" applyProtection="1">
      <alignment horizontal="left"/>
      <protection/>
    </xf>
    <xf numFmtId="0" fontId="1" fillId="2" borderId="79" xfId="0" applyFont="1" applyFill="1" applyBorder="1" applyAlignment="1" applyProtection="1">
      <alignment horizontal="center"/>
      <protection/>
    </xf>
    <xf numFmtId="0" fontId="4" fillId="2" borderId="80" xfId="0" applyFont="1" applyFill="1" applyBorder="1" applyAlignment="1" applyProtection="1">
      <alignment horizontal="center"/>
      <protection/>
    </xf>
    <xf numFmtId="0" fontId="0" fillId="2" borderId="0" xfId="0" applyFill="1" applyAlignment="1">
      <alignment horizontal="right"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>
      <alignment vertical="center"/>
    </xf>
    <xf numFmtId="0" fontId="8" fillId="2" borderId="58" xfId="0" applyFont="1" applyFill="1" applyBorder="1" applyAlignment="1" applyProtection="1">
      <alignment horizontal="right" vertical="center"/>
      <protection/>
    </xf>
    <xf numFmtId="0" fontId="0" fillId="2" borderId="81" xfId="0" applyFill="1" applyBorder="1" applyAlignment="1">
      <alignment horizontal="right" vertical="center"/>
    </xf>
    <xf numFmtId="0" fontId="8" fillId="2" borderId="82" xfId="0" applyNumberFormat="1" applyFont="1" applyFill="1" applyBorder="1" applyAlignment="1">
      <alignment horizontal="center" vertical="center"/>
    </xf>
    <xf numFmtId="0" fontId="0" fillId="2" borderId="83" xfId="0" applyFill="1" applyBorder="1" applyAlignment="1" applyProtection="1">
      <alignment horizontal="center" vertical="center"/>
      <protection/>
    </xf>
    <xf numFmtId="0" fontId="8" fillId="2" borderId="84" xfId="0" applyFont="1" applyFill="1" applyBorder="1" applyAlignment="1" applyProtection="1">
      <alignment horizontal="right" vertical="center"/>
      <protection/>
    </xf>
    <xf numFmtId="187" fontId="1" fillId="2" borderId="8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1" fontId="0" fillId="2" borderId="0" xfId="0" applyNumberFormat="1" applyFill="1" applyBorder="1" applyAlignment="1">
      <alignment horizontal="left"/>
    </xf>
    <xf numFmtId="0" fontId="0" fillId="2" borderId="33" xfId="0" applyNumberForma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 horizontal="center"/>
      <protection/>
    </xf>
    <xf numFmtId="0" fontId="0" fillId="2" borderId="34" xfId="0" applyNumberFormat="1" applyFill="1" applyBorder="1" applyAlignment="1" applyProtection="1">
      <alignment horizontal="left"/>
      <protection/>
    </xf>
    <xf numFmtId="0" fontId="0" fillId="2" borderId="5" xfId="0" applyNumberFormat="1" applyFill="1" applyBorder="1" applyAlignment="1" applyProtection="1">
      <alignment horizontal="center"/>
      <protection/>
    </xf>
    <xf numFmtId="187" fontId="0" fillId="2" borderId="4" xfId="0" applyNumberFormat="1" applyFill="1" applyBorder="1" applyAlignment="1" applyProtection="1">
      <alignment horizontal="center"/>
      <protection/>
    </xf>
    <xf numFmtId="187" fontId="0" fillId="2" borderId="5" xfId="0" applyNumberFormat="1" applyFill="1" applyBorder="1" applyAlignment="1" applyProtection="1">
      <alignment horizontal="center"/>
      <protection/>
    </xf>
    <xf numFmtId="187" fontId="0" fillId="2" borderId="5" xfId="0" applyNumberFormat="1" applyFill="1" applyBorder="1" applyAlignment="1">
      <alignment horizontal="center"/>
    </xf>
    <xf numFmtId="187" fontId="0" fillId="2" borderId="4" xfId="0" applyNumberForma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94" fontId="0" fillId="3" borderId="31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87" fontId="0" fillId="3" borderId="30" xfId="0" applyNumberFormat="1" applyFill="1" applyBorder="1" applyAlignment="1">
      <alignment horizontal="center"/>
    </xf>
    <xf numFmtId="0" fontId="0" fillId="3" borderId="31" xfId="0" applyNumberFormat="1" applyFill="1" applyBorder="1" applyAlignment="1">
      <alignment horizontal="center"/>
    </xf>
    <xf numFmtId="0" fontId="0" fillId="3" borderId="16" xfId="0" applyNumberFormat="1" applyFill="1" applyBorder="1" applyAlignment="1">
      <alignment horizontal="center"/>
    </xf>
    <xf numFmtId="0" fontId="0" fillId="3" borderId="30" xfId="0" applyNumberFormat="1" applyFill="1" applyBorder="1" applyAlignment="1">
      <alignment horizontal="center"/>
    </xf>
    <xf numFmtId="0" fontId="0" fillId="0" borderId="0" xfId="0" applyAlignment="1">
      <alignment/>
    </xf>
    <xf numFmtId="0" fontId="3" fillId="2" borderId="0" xfId="0" applyNumberFormat="1" applyFont="1" applyFill="1" applyAlignment="1">
      <alignment/>
    </xf>
    <xf numFmtId="0" fontId="10" fillId="0" borderId="4" xfId="0" applyNumberFormat="1" applyFont="1" applyBorder="1" applyAlignment="1">
      <alignment/>
    </xf>
    <xf numFmtId="0" fontId="10" fillId="0" borderId="5" xfId="0" applyNumberFormat="1" applyFont="1" applyBorder="1" applyAlignment="1">
      <alignment/>
    </xf>
    <xf numFmtId="0" fontId="10" fillId="0" borderId="86" xfId="0" applyNumberFormat="1" applyFont="1" applyBorder="1" applyAlignment="1">
      <alignment/>
    </xf>
    <xf numFmtId="194" fontId="0" fillId="3" borderId="29" xfId="0" applyNumberFormat="1" applyFill="1" applyBorder="1" applyAlignment="1">
      <alignment/>
    </xf>
    <xf numFmtId="0" fontId="0" fillId="3" borderId="0" xfId="0" applyFill="1" applyBorder="1" applyAlignment="1">
      <alignment/>
    </xf>
    <xf numFmtId="187" fontId="0" fillId="3" borderId="9" xfId="0" applyNumberFormat="1" applyFill="1" applyBorder="1" applyAlignment="1">
      <alignment/>
    </xf>
    <xf numFmtId="0" fontId="3" fillId="2" borderId="0" xfId="0" applyFont="1" applyFill="1" applyAlignment="1">
      <alignment/>
    </xf>
    <xf numFmtId="194" fontId="0" fillId="3" borderId="43" xfId="0" applyNumberFormat="1" applyFill="1" applyBorder="1" applyAlignment="1">
      <alignment/>
    </xf>
    <xf numFmtId="0" fontId="0" fillId="3" borderId="23" xfId="0" applyFill="1" applyBorder="1" applyAlignment="1">
      <alignment/>
    </xf>
    <xf numFmtId="187" fontId="0" fillId="3" borderId="28" xfId="0" applyNumberForma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86" fontId="0" fillId="0" borderId="11" xfId="0" applyNumberFormat="1" applyBorder="1" applyAlignment="1">
      <alignment/>
    </xf>
    <xf numFmtId="0" fontId="0" fillId="0" borderId="9" xfId="0" applyBorder="1" applyAlignment="1">
      <alignment/>
    </xf>
    <xf numFmtId="188" fontId="1" fillId="0" borderId="87" xfId="0" applyNumberFormat="1" applyFont="1" applyBorder="1" applyAlignment="1">
      <alignment horizontal="center" vertical="center"/>
    </xf>
    <xf numFmtId="188" fontId="0" fillId="0" borderId="88" xfId="0" applyNumberFormat="1" applyBorder="1" applyAlignment="1">
      <alignment horizontal="center" vertical="center" wrapText="1"/>
    </xf>
    <xf numFmtId="188" fontId="0" fillId="0" borderId="89" xfId="0" applyNumberFormat="1" applyBorder="1" applyAlignment="1">
      <alignment horizontal="center" vertical="center" wrapText="1"/>
    </xf>
    <xf numFmtId="188" fontId="0" fillId="0" borderId="90" xfId="0" applyNumberForma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1" fillId="0" borderId="91" xfId="0" applyFont="1" applyBorder="1" applyAlignment="1" applyProtection="1">
      <alignment/>
      <protection/>
    </xf>
    <xf numFmtId="2" fontId="1" fillId="0" borderId="92" xfId="0" applyNumberFormat="1" applyFont="1" applyBorder="1" applyAlignment="1">
      <alignment horizontal="center"/>
    </xf>
    <xf numFmtId="2" fontId="1" fillId="0" borderId="93" xfId="0" applyNumberFormat="1" applyFont="1" applyBorder="1" applyAlignment="1">
      <alignment horizontal="center"/>
    </xf>
    <xf numFmtId="2" fontId="1" fillId="0" borderId="94" xfId="0" applyNumberFormat="1" applyFont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86" xfId="0" applyNumberFormat="1" applyBorder="1" applyAlignment="1">
      <alignment horizontal="center"/>
    </xf>
    <xf numFmtId="0" fontId="0" fillId="3" borderId="33" xfId="0" applyNumberFormat="1" applyFill="1" applyBorder="1" applyAlignment="1">
      <alignment horizontal="center"/>
    </xf>
    <xf numFmtId="0" fontId="0" fillId="3" borderId="32" xfId="0" applyNumberFormat="1" applyFill="1" applyBorder="1" applyAlignment="1">
      <alignment/>
    </xf>
    <xf numFmtId="0" fontId="0" fillId="3" borderId="34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/>
    </xf>
    <xf numFmtId="0" fontId="0" fillId="3" borderId="95" xfId="0" applyNumberFormat="1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44" fontId="15" fillId="4" borderId="41" xfId="20" applyFont="1" applyFill="1" applyBorder="1" applyAlignment="1">
      <alignment horizontal="center"/>
    </xf>
    <xf numFmtId="0" fontId="0" fillId="3" borderId="96" xfId="0" applyFill="1" applyBorder="1" applyAlignment="1">
      <alignment/>
    </xf>
    <xf numFmtId="0" fontId="0" fillId="3" borderId="97" xfId="0" applyFill="1" applyBorder="1" applyAlignment="1">
      <alignment/>
    </xf>
    <xf numFmtId="0" fontId="0" fillId="3" borderId="98" xfId="0" applyFill="1" applyBorder="1" applyAlignment="1">
      <alignment/>
    </xf>
    <xf numFmtId="0" fontId="1" fillId="0" borderId="99" xfId="0" applyFont="1" applyBorder="1" applyAlignment="1">
      <alignment horizontal="center" vertical="center"/>
    </xf>
    <xf numFmtId="188" fontId="1" fillId="0" borderId="11" xfId="0" applyNumberFormat="1" applyFont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0" fillId="3" borderId="32" xfId="0" applyFill="1" applyBorder="1" applyAlignment="1" applyProtection="1">
      <alignment horizontal="center"/>
      <protection/>
    </xf>
    <xf numFmtId="0" fontId="0" fillId="3" borderId="100" xfId="0" applyFill="1" applyBorder="1" applyAlignment="1" applyProtection="1">
      <alignment horizontal="center"/>
      <protection/>
    </xf>
    <xf numFmtId="194" fontId="19" fillId="2" borderId="83" xfId="0" applyNumberFormat="1" applyFont="1" applyFill="1" applyBorder="1" applyAlignment="1" applyProtection="1">
      <alignment horizontal="center" vertical="center"/>
      <protection locked="0"/>
    </xf>
    <xf numFmtId="0" fontId="16" fillId="0" borderId="101" xfId="0" applyFont="1" applyBorder="1" applyAlignment="1" applyProtection="1">
      <alignment horizontal="left"/>
      <protection/>
    </xf>
    <xf numFmtId="0" fontId="0" fillId="0" borderId="101" xfId="0" applyNumberFormat="1" applyBorder="1" applyAlignment="1" applyProtection="1">
      <alignment horizontal="center"/>
      <protection/>
    </xf>
    <xf numFmtId="0" fontId="0" fillId="0" borderId="101" xfId="0" applyBorder="1" applyAlignment="1" applyProtection="1">
      <alignment horizontal="center"/>
      <protection/>
    </xf>
    <xf numFmtId="0" fontId="0" fillId="3" borderId="29" xfId="0" applyFill="1" applyBorder="1" applyAlignment="1" applyProtection="1">
      <alignment horizontal="center"/>
      <protection/>
    </xf>
    <xf numFmtId="49" fontId="11" fillId="3" borderId="102" xfId="0" applyNumberFormat="1" applyFont="1" applyFill="1" applyBorder="1" applyAlignment="1">
      <alignment horizontal="right"/>
    </xf>
    <xf numFmtId="49" fontId="11" fillId="3" borderId="103" xfId="0" applyNumberFormat="1" applyFont="1" applyFill="1" applyBorder="1" applyAlignment="1">
      <alignment horizontal="right"/>
    </xf>
    <xf numFmtId="0" fontId="1" fillId="3" borderId="104" xfId="0" applyFont="1" applyFill="1" applyBorder="1" applyAlignment="1">
      <alignment horizontal="center"/>
    </xf>
    <xf numFmtId="0" fontId="8" fillId="5" borderId="86" xfId="0" applyFont="1" applyFill="1" applyBorder="1" applyAlignment="1">
      <alignment horizontal="center"/>
    </xf>
    <xf numFmtId="1" fontId="0" fillId="0" borderId="34" xfId="0" applyNumberFormat="1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/>
      <protection/>
    </xf>
    <xf numFmtId="0" fontId="0" fillId="4" borderId="41" xfId="0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0" borderId="47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105" xfId="0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86" xfId="0" applyNumberFormat="1" applyBorder="1" applyAlignment="1">
      <alignment horizontal="center"/>
    </xf>
    <xf numFmtId="195" fontId="0" fillId="3" borderId="103" xfId="0" applyNumberFormat="1" applyFill="1" applyBorder="1" applyAlignment="1">
      <alignment horizontal="left"/>
    </xf>
    <xf numFmtId="0" fontId="0" fillId="3" borderId="106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86" fontId="0" fillId="3" borderId="11" xfId="0" applyNumberFormat="1" applyFill="1" applyBorder="1" applyAlignment="1">
      <alignment horizontal="center"/>
    </xf>
    <xf numFmtId="192" fontId="0" fillId="2" borderId="0" xfId="0" applyNumberFormat="1" applyFill="1" applyBorder="1" applyAlignment="1">
      <alignment horizontal="center"/>
    </xf>
    <xf numFmtId="192" fontId="0" fillId="2" borderId="38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1" fontId="8" fillId="0" borderId="32" xfId="0" applyNumberFormat="1" applyFont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/>
    </xf>
    <xf numFmtId="1" fontId="8" fillId="0" borderId="2" xfId="0" applyNumberFormat="1" applyFont="1" applyFill="1" applyBorder="1" applyAlignment="1" applyProtection="1">
      <alignment horizontal="center"/>
      <protection/>
    </xf>
    <xf numFmtId="1" fontId="8" fillId="0" borderId="107" xfId="0" applyNumberFormat="1" applyFont="1" applyBorder="1" applyAlignment="1" applyProtection="1">
      <alignment horizontal="center"/>
      <protection/>
    </xf>
    <xf numFmtId="0" fontId="0" fillId="6" borderId="0" xfId="0" applyNumberFormat="1" applyFont="1" applyFill="1" applyAlignment="1">
      <alignment textRotation="90"/>
    </xf>
    <xf numFmtId="0" fontId="0" fillId="4" borderId="41" xfId="0" applyNumberFormat="1" applyFont="1" applyFill="1" applyBorder="1" applyAlignment="1">
      <alignment textRotation="90"/>
    </xf>
    <xf numFmtId="0" fontId="8" fillId="4" borderId="46" xfId="0" applyNumberFormat="1" applyFont="1" applyFill="1" applyBorder="1" applyAlignment="1">
      <alignment textRotation="90"/>
    </xf>
    <xf numFmtId="0" fontId="8" fillId="2" borderId="108" xfId="0" applyNumberFormat="1" applyFont="1" applyFill="1" applyBorder="1" applyAlignment="1">
      <alignment textRotation="90"/>
    </xf>
    <xf numFmtId="0" fontId="8" fillId="2" borderId="97" xfId="0" applyNumberFormat="1" applyFont="1" applyFill="1" applyBorder="1" applyAlignment="1">
      <alignment textRotation="90"/>
    </xf>
    <xf numFmtId="0" fontId="8" fillId="2" borderId="98" xfId="0" applyNumberFormat="1" applyFont="1" applyFill="1" applyBorder="1" applyAlignment="1">
      <alignment textRotation="90"/>
    </xf>
    <xf numFmtId="0" fontId="8" fillId="2" borderId="34" xfId="0" applyNumberFormat="1" applyFont="1" applyFill="1" applyBorder="1" applyAlignment="1">
      <alignment textRotation="90"/>
    </xf>
    <xf numFmtId="0" fontId="8" fillId="2" borderId="33" xfId="0" applyNumberFormat="1" applyFont="1" applyFill="1" applyBorder="1" applyAlignment="1">
      <alignment textRotation="90"/>
    </xf>
    <xf numFmtId="0" fontId="0" fillId="0" borderId="29" xfId="0" applyNumberFormat="1" applyFont="1" applyBorder="1" applyAlignment="1" applyProtection="1">
      <alignment textRotation="90"/>
      <protection/>
    </xf>
    <xf numFmtId="0" fontId="0" fillId="2" borderId="54" xfId="0" applyNumberFormat="1" applyFont="1" applyFill="1" applyBorder="1" applyAlignment="1" applyProtection="1">
      <alignment textRotation="90"/>
      <protection/>
    </xf>
    <xf numFmtId="0" fontId="0" fillId="2" borderId="0" xfId="0" applyNumberFormat="1" applyFont="1" applyFill="1" applyBorder="1" applyAlignment="1" applyProtection="1">
      <alignment textRotation="90"/>
      <protection/>
    </xf>
    <xf numFmtId="0" fontId="0" fillId="2" borderId="9" xfId="0" applyNumberFormat="1" applyFont="1" applyFill="1" applyBorder="1" applyAlignment="1" applyProtection="1">
      <alignment textRotation="90"/>
      <protection/>
    </xf>
    <xf numFmtId="0" fontId="0" fillId="0" borderId="0" xfId="0" applyNumberFormat="1" applyFont="1" applyAlignment="1" applyProtection="1">
      <alignment textRotation="90"/>
      <protection/>
    </xf>
    <xf numFmtId="0" fontId="0" fillId="0" borderId="0" xfId="0" applyNumberFormat="1" applyFont="1" applyAlignment="1">
      <alignment textRotation="90"/>
    </xf>
    <xf numFmtId="0" fontId="0" fillId="2" borderId="29" xfId="0" applyFill="1" applyBorder="1" applyAlignment="1" applyProtection="1">
      <alignment horizontal="left"/>
      <protection/>
    </xf>
    <xf numFmtId="1" fontId="0" fillId="0" borderId="52" xfId="0" applyNumberFormat="1" applyFont="1" applyFill="1" applyBorder="1" applyAlignment="1" applyProtection="1">
      <alignment horizontal="center"/>
      <protection/>
    </xf>
    <xf numFmtId="1" fontId="0" fillId="0" borderId="2" xfId="0" applyNumberFormat="1" applyFont="1" applyBorder="1" applyAlignment="1">
      <alignment horizontal="center"/>
    </xf>
    <xf numFmtId="187" fontId="1" fillId="0" borderId="97" xfId="0" applyNumberFormat="1" applyFont="1" applyBorder="1" applyAlignment="1">
      <alignment horizontal="right" indent="1"/>
    </xf>
    <xf numFmtId="187" fontId="0" fillId="0" borderId="45" xfId="0" applyNumberFormat="1" applyBorder="1" applyAlignment="1">
      <alignment horizontal="right" indent="1"/>
    </xf>
    <xf numFmtId="187" fontId="0" fillId="0" borderId="21" xfId="0" applyNumberFormat="1" applyBorder="1" applyAlignment="1">
      <alignment horizontal="right" indent="1"/>
    </xf>
    <xf numFmtId="187" fontId="0" fillId="0" borderId="44" xfId="0" applyNumberFormat="1" applyBorder="1" applyAlignment="1">
      <alignment horizontal="right" inden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194" fontId="1" fillId="6" borderId="0" xfId="0" applyNumberFormat="1" applyFont="1" applyFill="1" applyAlignment="1">
      <alignment/>
    </xf>
    <xf numFmtId="194" fontId="1" fillId="0" borderId="0" xfId="0" applyNumberFormat="1" applyFont="1" applyAlignment="1">
      <alignment/>
    </xf>
    <xf numFmtId="19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9" xfId="0" applyBorder="1" applyAlignment="1">
      <alignment/>
    </xf>
    <xf numFmtId="194" fontId="1" fillId="0" borderId="110" xfId="0" applyNumberFormat="1" applyFont="1" applyBorder="1" applyAlignment="1">
      <alignment/>
    </xf>
    <xf numFmtId="0" fontId="1" fillId="0" borderId="16" xfId="0" applyFont="1" applyBorder="1" applyAlignment="1">
      <alignment/>
    </xf>
    <xf numFmtId="194" fontId="1" fillId="0" borderId="2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38" xfId="0" applyBorder="1" applyAlignment="1">
      <alignment/>
    </xf>
    <xf numFmtId="194" fontId="1" fillId="0" borderId="38" xfId="0" applyNumberFormat="1" applyFont="1" applyBorder="1" applyAlignment="1">
      <alignment/>
    </xf>
    <xf numFmtId="194" fontId="1" fillId="0" borderId="19" xfId="0" applyNumberFormat="1" applyFont="1" applyBorder="1" applyAlignment="1">
      <alignment/>
    </xf>
    <xf numFmtId="187" fontId="8" fillId="5" borderId="4" xfId="0" applyNumberFormat="1" applyFont="1" applyFill="1" applyBorder="1" applyAlignment="1">
      <alignment horizontal="right"/>
    </xf>
    <xf numFmtId="187" fontId="11" fillId="3" borderId="49" xfId="0" applyNumberFormat="1" applyFont="1" applyFill="1" applyBorder="1" applyAlignment="1">
      <alignment horizontal="right"/>
    </xf>
    <xf numFmtId="187" fontId="0" fillId="0" borderId="29" xfId="0" applyNumberFormat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6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16" xfId="0" applyNumberFormat="1" applyBorder="1" applyAlignment="1" applyProtection="1">
      <alignment horizontal="center"/>
      <protection/>
    </xf>
    <xf numFmtId="0" fontId="0" fillId="2" borderId="5" xfId="0" applyNumberFormat="1" applyFill="1" applyBorder="1" applyAlignment="1">
      <alignment horizontal="center"/>
    </xf>
    <xf numFmtId="0" fontId="8" fillId="5" borderId="5" xfId="0" applyNumberFormat="1" applyFont="1" applyFill="1" applyBorder="1" applyAlignment="1">
      <alignment horizontal="right"/>
    </xf>
    <xf numFmtId="0" fontId="0" fillId="2" borderId="33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6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52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22" fillId="0" borderId="0" xfId="0" applyFont="1" applyAlignment="1">
      <alignment horizontal="left"/>
    </xf>
    <xf numFmtId="194" fontId="0" fillId="0" borderId="0" xfId="0" applyNumberFormat="1" applyFill="1" applyBorder="1" applyAlignment="1">
      <alignment horizontal="left"/>
    </xf>
    <xf numFmtId="0" fontId="23" fillId="2" borderId="111" xfId="0" applyFont="1" applyFill="1" applyBorder="1" applyAlignment="1">
      <alignment horizontal="center" vertical="center" textRotation="90"/>
    </xf>
    <xf numFmtId="0" fontId="23" fillId="2" borderId="112" xfId="0" applyFont="1" applyFill="1" applyBorder="1" applyAlignment="1">
      <alignment horizontal="center" vertical="center" textRotation="90"/>
    </xf>
    <xf numFmtId="1" fontId="0" fillId="0" borderId="33" xfId="0" applyNumberFormat="1" applyFont="1" applyFill="1" applyBorder="1" applyAlignment="1" applyProtection="1">
      <alignment horizontal="center"/>
      <protection locked="0"/>
    </xf>
    <xf numFmtId="1" fontId="0" fillId="0" borderId="33" xfId="0" applyNumberFormat="1" applyFont="1" applyFill="1" applyBorder="1" applyAlignment="1" applyProtection="1">
      <alignment horizontal="center"/>
      <protection/>
    </xf>
    <xf numFmtId="1" fontId="0" fillId="0" borderId="29" xfId="0" applyNumberFormat="1" applyFont="1" applyFill="1" applyBorder="1" applyAlignment="1" applyProtection="1">
      <alignment horizontal="center"/>
      <protection locked="0"/>
    </xf>
    <xf numFmtId="1" fontId="0" fillId="0" borderId="29" xfId="0" applyNumberFormat="1" applyFont="1" applyFill="1" applyBorder="1" applyAlignment="1" applyProtection="1">
      <alignment horizontal="center"/>
      <protection/>
    </xf>
    <xf numFmtId="1" fontId="8" fillId="0" borderId="29" xfId="0" applyNumberFormat="1" applyFont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/>
    </xf>
    <xf numFmtId="0" fontId="12" fillId="6" borderId="9" xfId="0" applyFont="1" applyFill="1" applyBorder="1" applyAlignment="1">
      <alignment horizontal="center" vertical="center"/>
    </xf>
    <xf numFmtId="44" fontId="15" fillId="4" borderId="41" xfId="20" applyFont="1" applyFill="1" applyBorder="1" applyAlignment="1">
      <alignment horizontal="center"/>
    </xf>
    <xf numFmtId="49" fontId="18" fillId="4" borderId="47" xfId="0" applyNumberFormat="1" applyFont="1" applyFill="1" applyBorder="1" applyAlignment="1">
      <alignment horizontal="center"/>
    </xf>
    <xf numFmtId="0" fontId="1" fillId="2" borderId="34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200" fontId="1" fillId="2" borderId="0" xfId="0" applyNumberFormat="1" applyFont="1" applyFill="1" applyBorder="1" applyAlignment="1">
      <alignment horizontal="center"/>
    </xf>
    <xf numFmtId="200" fontId="1" fillId="2" borderId="37" xfId="0" applyNumberFormat="1" applyFont="1" applyFill="1" applyBorder="1" applyAlignment="1">
      <alignment horizontal="center"/>
    </xf>
    <xf numFmtId="0" fontId="0" fillId="4" borderId="41" xfId="0" applyFill="1" applyBorder="1" applyAlignment="1">
      <alignment horizontal="right"/>
    </xf>
    <xf numFmtId="0" fontId="1" fillId="3" borderId="0" xfId="0" applyFont="1" applyFill="1" applyBorder="1" applyAlignment="1" applyProtection="1">
      <alignment horizontal="center"/>
      <protection/>
    </xf>
    <xf numFmtId="187" fontId="1" fillId="3" borderId="9" xfId="0" applyNumberFormat="1" applyFont="1" applyFill="1" applyBorder="1" applyAlignment="1" applyProtection="1">
      <alignment horizontal="center"/>
      <protection/>
    </xf>
    <xf numFmtId="194" fontId="1" fillId="3" borderId="54" xfId="0" applyNumberFormat="1" applyFont="1" applyFill="1" applyBorder="1" applyAlignment="1" applyProtection="1">
      <alignment horizontal="center"/>
      <protection/>
    </xf>
    <xf numFmtId="0" fontId="0" fillId="0" borderId="113" xfId="0" applyBorder="1" applyAlignment="1" applyProtection="1">
      <alignment horizontal="center"/>
      <protection/>
    </xf>
    <xf numFmtId="0" fontId="0" fillId="0" borderId="114" xfId="0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right"/>
      <protection/>
    </xf>
    <xf numFmtId="49" fontId="18" fillId="4" borderId="52" xfId="0" applyNumberFormat="1" applyFont="1" applyFill="1" applyBorder="1" applyAlignment="1">
      <alignment horizontal="center"/>
    </xf>
    <xf numFmtId="0" fontId="18" fillId="4" borderId="47" xfId="0" applyNumberFormat="1" applyFont="1" applyFill="1" applyBorder="1" applyAlignment="1">
      <alignment horizontal="center"/>
    </xf>
    <xf numFmtId="0" fontId="11" fillId="3" borderId="9" xfId="0" applyFont="1" applyFill="1" applyBorder="1" applyAlignment="1" applyProtection="1">
      <alignment horizontal="right"/>
      <protection/>
    </xf>
    <xf numFmtId="0" fontId="8" fillId="2" borderId="115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1" fillId="3" borderId="54" xfId="0" applyFont="1" applyFill="1" applyBorder="1" applyAlignment="1" applyProtection="1">
      <alignment horizontal="right"/>
      <protection/>
    </xf>
    <xf numFmtId="0" fontId="8" fillId="2" borderId="116" xfId="0" applyFont="1" applyFill="1" applyBorder="1" applyAlignment="1" applyProtection="1">
      <alignment horizontal="right" vertical="center"/>
      <protection/>
    </xf>
    <xf numFmtId="0" fontId="8" fillId="2" borderId="9" xfId="0" applyFont="1" applyFill="1" applyBorder="1" applyAlignment="1" applyProtection="1">
      <alignment horizontal="right" vertical="center"/>
      <protection/>
    </xf>
    <xf numFmtId="0" fontId="23" fillId="2" borderId="117" xfId="0" applyFont="1" applyFill="1" applyBorder="1" applyAlignment="1">
      <alignment horizontal="center" vertical="center" textRotation="90"/>
    </xf>
    <xf numFmtId="0" fontId="23" fillId="2" borderId="111" xfId="0" applyFont="1" applyFill="1" applyBorder="1" applyAlignment="1">
      <alignment horizontal="center" vertical="center" textRotation="90"/>
    </xf>
    <xf numFmtId="1" fontId="12" fillId="6" borderId="9" xfId="0" applyNumberFormat="1" applyFont="1" applyFill="1" applyBorder="1" applyAlignment="1">
      <alignment horizontal="center" vertical="center"/>
    </xf>
    <xf numFmtId="0" fontId="18" fillId="4" borderId="4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8" xfId="0" applyFont="1" applyBorder="1" applyAlignment="1" applyProtection="1">
      <alignment horizontal="left"/>
      <protection/>
    </xf>
    <xf numFmtId="0" fontId="1" fillId="0" borderId="79" xfId="0" applyFont="1" applyBorder="1" applyAlignment="1" applyProtection="1">
      <alignment horizontal="left"/>
      <protection/>
    </xf>
    <xf numFmtId="0" fontId="1" fillId="0" borderId="80" xfId="0" applyFont="1" applyBorder="1" applyAlignment="1" applyProtection="1">
      <alignment horizontal="left"/>
      <protection/>
    </xf>
    <xf numFmtId="0" fontId="1" fillId="0" borderId="118" xfId="0" applyFont="1" applyBorder="1" applyAlignment="1" applyProtection="1">
      <alignment horizontal="left"/>
      <protection/>
    </xf>
    <xf numFmtId="0" fontId="1" fillId="0" borderId="119" xfId="0" applyFont="1" applyBorder="1" applyAlignment="1" applyProtection="1">
      <alignment horizontal="left"/>
      <protection/>
    </xf>
    <xf numFmtId="0" fontId="1" fillId="0" borderId="120" xfId="0" applyFont="1" applyBorder="1" applyAlignment="1" applyProtection="1">
      <alignment horizontal="left"/>
      <protection/>
    </xf>
    <xf numFmtId="0" fontId="1" fillId="0" borderId="78" xfId="0" applyNumberFormat="1" applyFont="1" applyBorder="1" applyAlignment="1" applyProtection="1">
      <alignment horizontal="left"/>
      <protection/>
    </xf>
    <xf numFmtId="0" fontId="1" fillId="0" borderId="79" xfId="0" applyNumberFormat="1" applyFont="1" applyBorder="1" applyAlignment="1" applyProtection="1">
      <alignment horizontal="left"/>
      <protection/>
    </xf>
    <xf numFmtId="0" fontId="1" fillId="0" borderId="80" xfId="0" applyNumberFormat="1" applyFont="1" applyBorder="1" applyAlignment="1" applyProtection="1">
      <alignment horizontal="left"/>
      <protection/>
    </xf>
    <xf numFmtId="4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121" xfId="0" applyFont="1" applyBorder="1" applyAlignment="1" applyProtection="1">
      <alignment horizontal="left"/>
      <protection/>
    </xf>
    <xf numFmtId="0" fontId="1" fillId="0" borderId="122" xfId="0" applyFont="1" applyBorder="1" applyAlignment="1" applyProtection="1">
      <alignment horizontal="left"/>
      <protection/>
    </xf>
    <xf numFmtId="0" fontId="1" fillId="0" borderId="121" xfId="0" applyFont="1" applyBorder="1" applyAlignment="1" applyProtection="1">
      <alignment horizontal="center"/>
      <protection/>
    </xf>
    <xf numFmtId="0" fontId="1" fillId="0" borderId="122" xfId="0" applyFont="1" applyBorder="1" applyAlignment="1" applyProtection="1">
      <alignment horizontal="center"/>
      <protection/>
    </xf>
    <xf numFmtId="0" fontId="3" fillId="2" borderId="0" xfId="0" applyFont="1" applyFill="1" applyAlignment="1">
      <alignment horizontal="center"/>
    </xf>
    <xf numFmtId="0" fontId="1" fillId="3" borderId="102" xfId="0" applyFont="1" applyFill="1" applyBorder="1" applyAlignment="1">
      <alignment horizontal="left"/>
    </xf>
    <xf numFmtId="0" fontId="1" fillId="3" borderId="10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1" fillId="2" borderId="12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44" fontId="12" fillId="2" borderId="33" xfId="20" applyFont="1" applyFill="1" applyBorder="1" applyAlignment="1">
      <alignment horizontal="center" vertical="center"/>
    </xf>
    <xf numFmtId="44" fontId="12" fillId="2" borderId="29" xfId="20" applyFont="1" applyFill="1" applyBorder="1" applyAlignment="1">
      <alignment horizontal="center" vertical="center"/>
    </xf>
    <xf numFmtId="44" fontId="12" fillId="2" borderId="36" xfId="20" applyFont="1" applyFill="1" applyBorder="1" applyAlignment="1">
      <alignment horizontal="center" vertical="center"/>
    </xf>
    <xf numFmtId="44" fontId="12" fillId="2" borderId="34" xfId="20" applyFont="1" applyFill="1" applyBorder="1" applyAlignment="1">
      <alignment horizontal="center" vertical="center"/>
    </xf>
    <xf numFmtId="44" fontId="12" fillId="2" borderId="0" xfId="20" applyFont="1" applyFill="1" applyBorder="1" applyAlignment="1">
      <alignment horizontal="center" vertical="center"/>
    </xf>
    <xf numFmtId="44" fontId="12" fillId="2" borderId="37" xfId="20" applyFont="1" applyFill="1" applyBorder="1" applyAlignment="1">
      <alignment horizontal="center" vertical="center"/>
    </xf>
    <xf numFmtId="44" fontId="12" fillId="2" borderId="52" xfId="20" applyFont="1" applyFill="1" applyBorder="1" applyAlignment="1">
      <alignment horizontal="center" vertical="center"/>
    </xf>
    <xf numFmtId="44" fontId="12" fillId="2" borderId="47" xfId="20" applyFont="1" applyFill="1" applyBorder="1" applyAlignment="1">
      <alignment horizontal="center" vertical="center"/>
    </xf>
    <xf numFmtId="44" fontId="12" fillId="2" borderId="46" xfId="2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" fillId="3" borderId="124" xfId="0" applyFont="1" applyFill="1" applyBorder="1" applyAlignment="1" applyProtection="1">
      <alignment horizontal="right" vertical="center"/>
      <protection/>
    </xf>
    <xf numFmtId="0" fontId="11" fillId="3" borderId="125" xfId="0" applyFont="1" applyFill="1" applyBorder="1" applyAlignment="1" applyProtection="1">
      <alignment horizontal="right" vertical="center"/>
      <protection/>
    </xf>
    <xf numFmtId="194" fontId="1" fillId="3" borderId="126" xfId="0" applyNumberFormat="1" applyFont="1" applyFill="1" applyBorder="1" applyAlignment="1" applyProtection="1">
      <alignment horizontal="center" vertical="center"/>
      <protection locked="0"/>
    </xf>
    <xf numFmtId="194" fontId="1" fillId="3" borderId="127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4" fillId="2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31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35.emf" /><Relationship Id="rId7" Type="http://schemas.openxmlformats.org/officeDocument/2006/relationships/image" Target="../media/image4.emf" /><Relationship Id="rId8" Type="http://schemas.openxmlformats.org/officeDocument/2006/relationships/image" Target="../media/image34.emf" /><Relationship Id="rId9" Type="http://schemas.openxmlformats.org/officeDocument/2006/relationships/image" Target="../media/image18.emf" /><Relationship Id="rId10" Type="http://schemas.openxmlformats.org/officeDocument/2006/relationships/image" Target="../media/image13.jpeg" /><Relationship Id="rId11" Type="http://schemas.openxmlformats.org/officeDocument/2006/relationships/image" Target="../media/image10.emf" /><Relationship Id="rId12" Type="http://schemas.openxmlformats.org/officeDocument/2006/relationships/image" Target="../media/image22.emf" /><Relationship Id="rId13" Type="http://schemas.openxmlformats.org/officeDocument/2006/relationships/image" Target="../media/image23.emf" /><Relationship Id="rId14" Type="http://schemas.openxmlformats.org/officeDocument/2006/relationships/image" Target="../media/image2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11.emf" /><Relationship Id="rId3" Type="http://schemas.openxmlformats.org/officeDocument/2006/relationships/image" Target="../media/image27.emf" /><Relationship Id="rId4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5.emf" /><Relationship Id="rId3" Type="http://schemas.openxmlformats.org/officeDocument/2006/relationships/image" Target="../media/image1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15.emf" /><Relationship Id="rId3" Type="http://schemas.openxmlformats.org/officeDocument/2006/relationships/image" Target="../media/image19.emf" /><Relationship Id="rId4" Type="http://schemas.openxmlformats.org/officeDocument/2006/relationships/image" Target="../media/image26.emf" /><Relationship Id="rId5" Type="http://schemas.openxmlformats.org/officeDocument/2006/relationships/image" Target="../media/image3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14.emf" /><Relationship Id="rId3" Type="http://schemas.openxmlformats.org/officeDocument/2006/relationships/image" Target="../media/image3.emf" /><Relationship Id="rId4" Type="http://schemas.openxmlformats.org/officeDocument/2006/relationships/image" Target="../media/image17.emf" /><Relationship Id="rId5" Type="http://schemas.openxmlformats.org/officeDocument/2006/relationships/image" Target="../media/image1.emf" /><Relationship Id="rId6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247650</xdr:rowOff>
    </xdr:from>
    <xdr:to>
      <xdr:col>4</xdr:col>
      <xdr:colOff>104775</xdr:colOff>
      <xdr:row>0</xdr:row>
      <xdr:rowOff>561975</xdr:rowOff>
    </xdr:to>
    <xdr:pic>
      <xdr:nvPicPr>
        <xdr:cNvPr id="1" name="T_Eing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7650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76200</xdr:colOff>
      <xdr:row>0</xdr:row>
      <xdr:rowOff>257175</xdr:rowOff>
    </xdr:from>
    <xdr:to>
      <xdr:col>27</xdr:col>
      <xdr:colOff>409575</xdr:colOff>
      <xdr:row>0</xdr:row>
      <xdr:rowOff>571500</xdr:rowOff>
    </xdr:to>
    <xdr:pic>
      <xdr:nvPicPr>
        <xdr:cNvPr id="2" name="RangA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57175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483</xdr:row>
      <xdr:rowOff>0</xdr:rowOff>
    </xdr:from>
    <xdr:to>
      <xdr:col>8</xdr:col>
      <xdr:colOff>0</xdr:colOff>
      <xdr:row>484</xdr:row>
      <xdr:rowOff>0</xdr:rowOff>
    </xdr:to>
    <xdr:pic>
      <xdr:nvPicPr>
        <xdr:cNvPr id="3" name="BNRese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35966400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294</xdr:row>
      <xdr:rowOff>0</xdr:rowOff>
    </xdr:from>
    <xdr:to>
      <xdr:col>1</xdr:col>
      <xdr:colOff>371475</xdr:colOff>
      <xdr:row>295</xdr:row>
      <xdr:rowOff>0</xdr:rowOff>
    </xdr:to>
    <xdr:pic>
      <xdr:nvPicPr>
        <xdr:cNvPr id="4" name="Einfügen_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2470785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0</xdr:row>
      <xdr:rowOff>247650</xdr:rowOff>
    </xdr:from>
    <xdr:to>
      <xdr:col>9</xdr:col>
      <xdr:colOff>38100</xdr:colOff>
      <xdr:row>0</xdr:row>
      <xdr:rowOff>561975</xdr:rowOff>
    </xdr:to>
    <xdr:pic>
      <xdr:nvPicPr>
        <xdr:cNvPr id="5" name="T_Einfügen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28825" y="247650"/>
          <a:ext cx="1400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254</xdr:row>
      <xdr:rowOff>0</xdr:rowOff>
    </xdr:from>
    <xdr:to>
      <xdr:col>1</xdr:col>
      <xdr:colOff>371475</xdr:colOff>
      <xdr:row>255</xdr:row>
      <xdr:rowOff>0</xdr:rowOff>
    </xdr:to>
    <xdr:pic>
      <xdr:nvPicPr>
        <xdr:cNvPr id="6" name="Einfügen_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2057400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214</xdr:row>
      <xdr:rowOff>0</xdr:rowOff>
    </xdr:from>
    <xdr:to>
      <xdr:col>1</xdr:col>
      <xdr:colOff>371475</xdr:colOff>
      <xdr:row>214</xdr:row>
      <xdr:rowOff>190500</xdr:rowOff>
    </xdr:to>
    <xdr:pic>
      <xdr:nvPicPr>
        <xdr:cNvPr id="7" name="Einfügen_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824990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174</xdr:row>
      <xdr:rowOff>38100</xdr:rowOff>
    </xdr:from>
    <xdr:to>
      <xdr:col>1</xdr:col>
      <xdr:colOff>371475</xdr:colOff>
      <xdr:row>174</xdr:row>
      <xdr:rowOff>190500</xdr:rowOff>
    </xdr:to>
    <xdr:pic>
      <xdr:nvPicPr>
        <xdr:cNvPr id="8" name="Einfügen_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7732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134</xdr:row>
      <xdr:rowOff>38100</xdr:rowOff>
    </xdr:from>
    <xdr:to>
      <xdr:col>1</xdr:col>
      <xdr:colOff>371475</xdr:colOff>
      <xdr:row>134</xdr:row>
      <xdr:rowOff>190500</xdr:rowOff>
    </xdr:to>
    <xdr:pic>
      <xdr:nvPicPr>
        <xdr:cNvPr id="9" name="Einfügen_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1658600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94</xdr:row>
      <xdr:rowOff>0</xdr:rowOff>
    </xdr:from>
    <xdr:to>
      <xdr:col>1</xdr:col>
      <xdr:colOff>371475</xdr:colOff>
      <xdr:row>94</xdr:row>
      <xdr:rowOff>190500</xdr:rowOff>
    </xdr:to>
    <xdr:pic>
      <xdr:nvPicPr>
        <xdr:cNvPr id="10" name="Einfügen_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29640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1</xdr:col>
      <xdr:colOff>371475</xdr:colOff>
      <xdr:row>54</xdr:row>
      <xdr:rowOff>200025</xdr:rowOff>
    </xdr:to>
    <xdr:pic>
      <xdr:nvPicPr>
        <xdr:cNvPr id="11" name="Einfügen_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5934075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334</xdr:row>
      <xdr:rowOff>0</xdr:rowOff>
    </xdr:from>
    <xdr:to>
      <xdr:col>1</xdr:col>
      <xdr:colOff>371475</xdr:colOff>
      <xdr:row>335</xdr:row>
      <xdr:rowOff>0</xdr:rowOff>
    </xdr:to>
    <xdr:pic>
      <xdr:nvPicPr>
        <xdr:cNvPr id="12" name="Einfügen_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2762250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374</xdr:row>
      <xdr:rowOff>0</xdr:rowOff>
    </xdr:from>
    <xdr:to>
      <xdr:col>1</xdr:col>
      <xdr:colOff>371475</xdr:colOff>
      <xdr:row>374</xdr:row>
      <xdr:rowOff>190500</xdr:rowOff>
    </xdr:to>
    <xdr:pic>
      <xdr:nvPicPr>
        <xdr:cNvPr id="13" name="Einfügen_1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30737175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414</xdr:row>
      <xdr:rowOff>0</xdr:rowOff>
    </xdr:from>
    <xdr:to>
      <xdr:col>1</xdr:col>
      <xdr:colOff>371475</xdr:colOff>
      <xdr:row>415</xdr:row>
      <xdr:rowOff>0</xdr:rowOff>
    </xdr:to>
    <xdr:pic>
      <xdr:nvPicPr>
        <xdr:cNvPr id="14" name="Einfügen_1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33061275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454</xdr:row>
      <xdr:rowOff>0</xdr:rowOff>
    </xdr:from>
    <xdr:to>
      <xdr:col>1</xdr:col>
      <xdr:colOff>371475</xdr:colOff>
      <xdr:row>455</xdr:row>
      <xdr:rowOff>0</xdr:rowOff>
    </xdr:to>
    <xdr:pic>
      <xdr:nvPicPr>
        <xdr:cNvPr id="15" name="Einfügen_1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35575875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19050</xdr:rowOff>
    </xdr:from>
    <xdr:to>
      <xdr:col>1</xdr:col>
      <xdr:colOff>371475</xdr:colOff>
      <xdr:row>43</xdr:row>
      <xdr:rowOff>19050</xdr:rowOff>
    </xdr:to>
    <xdr:pic>
      <xdr:nvPicPr>
        <xdr:cNvPr id="16" name="Einfügen_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3448050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257175</xdr:rowOff>
    </xdr:from>
    <xdr:to>
      <xdr:col>3</xdr:col>
      <xdr:colOff>104775</xdr:colOff>
      <xdr:row>0</xdr:row>
      <xdr:rowOff>571500</xdr:rowOff>
    </xdr:to>
    <xdr:pic>
      <xdr:nvPicPr>
        <xdr:cNvPr id="17" name="T_Rese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2571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485</xdr:row>
      <xdr:rowOff>171450</xdr:rowOff>
    </xdr:from>
    <xdr:to>
      <xdr:col>1</xdr:col>
      <xdr:colOff>381000</xdr:colOff>
      <xdr:row>487</xdr:row>
      <xdr:rowOff>38100</xdr:rowOff>
    </xdr:to>
    <xdr:pic>
      <xdr:nvPicPr>
        <xdr:cNvPr id="18" name="Suchen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6675" y="36604575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247650</xdr:rowOff>
    </xdr:from>
    <xdr:to>
      <xdr:col>9</xdr:col>
      <xdr:colOff>1438275</xdr:colOff>
      <xdr:row>0</xdr:row>
      <xdr:rowOff>561975</xdr:rowOff>
    </xdr:to>
    <xdr:pic>
      <xdr:nvPicPr>
        <xdr:cNvPr id="19" name="T_Berechnu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0" y="247650"/>
          <a:ext cx="1400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1447800</xdr:colOff>
      <xdr:row>0</xdr:row>
      <xdr:rowOff>19050</xdr:rowOff>
    </xdr:from>
    <xdr:to>
      <xdr:col>13</xdr:col>
      <xdr:colOff>314325</xdr:colOff>
      <xdr:row>0</xdr:row>
      <xdr:rowOff>752475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8700" y="19050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</xdr:row>
      <xdr:rowOff>38100</xdr:rowOff>
    </xdr:from>
    <xdr:to>
      <xdr:col>27</xdr:col>
      <xdr:colOff>381000</xdr:colOff>
      <xdr:row>1</xdr:row>
      <xdr:rowOff>295275</xdr:rowOff>
    </xdr:to>
    <xdr:pic>
      <xdr:nvPicPr>
        <xdr:cNvPr id="21" name="Master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48925" y="800100"/>
          <a:ext cx="1238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1095375</xdr:colOff>
      <xdr:row>484</xdr:row>
      <xdr:rowOff>28575</xdr:rowOff>
    </xdr:from>
    <xdr:to>
      <xdr:col>10</xdr:col>
      <xdr:colOff>9525</xdr:colOff>
      <xdr:row>485</xdr:row>
      <xdr:rowOff>104775</xdr:rowOff>
    </xdr:to>
    <xdr:pic>
      <xdr:nvPicPr>
        <xdr:cNvPr id="22" name="Mit_CS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86275" y="36261675"/>
          <a:ext cx="428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0</xdr:row>
      <xdr:rowOff>476250</xdr:rowOff>
    </xdr:from>
    <xdr:to>
      <xdr:col>22</xdr:col>
      <xdr:colOff>342900</xdr:colOff>
      <xdr:row>1</xdr:row>
      <xdr:rowOff>19050</xdr:rowOff>
    </xdr:to>
    <xdr:pic>
      <xdr:nvPicPr>
        <xdr:cNvPr id="23" name="Überschrift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91325" y="476250"/>
          <a:ext cx="2771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180975</xdr:colOff>
      <xdr:row>493</xdr:row>
      <xdr:rowOff>133350</xdr:rowOff>
    </xdr:from>
    <xdr:to>
      <xdr:col>27</xdr:col>
      <xdr:colOff>9525</xdr:colOff>
      <xdr:row>497</xdr:row>
      <xdr:rowOff>0</xdr:rowOff>
    </xdr:to>
    <xdr:pic>
      <xdr:nvPicPr>
        <xdr:cNvPr id="24" name="Drucken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810750" y="37995225"/>
          <a:ext cx="150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14</xdr:col>
      <xdr:colOff>438150</xdr:colOff>
      <xdr:row>0</xdr:row>
      <xdr:rowOff>276225</xdr:rowOff>
    </xdr:to>
    <xdr:pic>
      <xdr:nvPicPr>
        <xdr:cNvPr id="1" name="E_Na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9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9525</xdr:rowOff>
    </xdr:from>
    <xdr:to>
      <xdr:col>16</xdr:col>
      <xdr:colOff>0</xdr:colOff>
      <xdr:row>0</xdr:row>
      <xdr:rowOff>276225</xdr:rowOff>
    </xdr:to>
    <xdr:pic>
      <xdr:nvPicPr>
        <xdr:cNvPr id="2" name="E_H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0450" y="952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1238250</xdr:colOff>
      <xdr:row>0</xdr:row>
      <xdr:rowOff>9525</xdr:rowOff>
    </xdr:from>
    <xdr:to>
      <xdr:col>13</xdr:col>
      <xdr:colOff>1676400</xdr:colOff>
      <xdr:row>0</xdr:row>
      <xdr:rowOff>276225</xdr:rowOff>
    </xdr:to>
    <xdr:pic>
      <xdr:nvPicPr>
        <xdr:cNvPr id="3" name="E_REse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29850" y="9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0</xdr:row>
      <xdr:rowOff>57150</xdr:rowOff>
    </xdr:from>
    <xdr:to>
      <xdr:col>17</xdr:col>
      <xdr:colOff>66675</xdr:colOff>
      <xdr:row>0</xdr:row>
      <xdr:rowOff>342900</xdr:rowOff>
    </xdr:to>
    <xdr:pic>
      <xdr:nvPicPr>
        <xdr:cNvPr id="1" name="Brut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72650" y="57150"/>
          <a:ext cx="533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0</xdr:row>
      <xdr:rowOff>57150</xdr:rowOff>
    </xdr:from>
    <xdr:to>
      <xdr:col>18</xdr:col>
      <xdr:colOff>285750</xdr:colOff>
      <xdr:row>0</xdr:row>
      <xdr:rowOff>342900</xdr:rowOff>
    </xdr:to>
    <xdr:pic>
      <xdr:nvPicPr>
        <xdr:cNvPr id="2" name="Nett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420350" y="57150"/>
          <a:ext cx="533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0</xdr:row>
      <xdr:rowOff>57150</xdr:rowOff>
    </xdr:from>
    <xdr:to>
      <xdr:col>19</xdr:col>
      <xdr:colOff>504825</xdr:colOff>
      <xdr:row>0</xdr:row>
      <xdr:rowOff>342900</xdr:rowOff>
    </xdr:to>
    <xdr:pic>
      <xdr:nvPicPr>
        <xdr:cNvPr id="3" name="BST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1068050" y="57150"/>
          <a:ext cx="533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57150</xdr:rowOff>
    </xdr:from>
    <xdr:to>
      <xdr:col>16</xdr:col>
      <xdr:colOff>638175</xdr:colOff>
      <xdr:row>0</xdr:row>
      <xdr:rowOff>342900</xdr:rowOff>
    </xdr:to>
    <xdr:pic>
      <xdr:nvPicPr>
        <xdr:cNvPr id="4" name="Cl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67725" y="57150"/>
          <a:ext cx="1162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32</xdr:row>
      <xdr:rowOff>0</xdr:rowOff>
    </xdr:from>
    <xdr:to>
      <xdr:col>4</xdr:col>
      <xdr:colOff>19050</xdr:colOff>
      <xdr:row>34</xdr:row>
      <xdr:rowOff>95250</xdr:rowOff>
    </xdr:to>
    <xdr:pic>
      <xdr:nvPicPr>
        <xdr:cNvPr id="1" name="Berechn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286375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180975</xdr:rowOff>
    </xdr:from>
    <xdr:to>
      <xdr:col>4</xdr:col>
      <xdr:colOff>19050</xdr:colOff>
      <xdr:row>37</xdr:row>
      <xdr:rowOff>152400</xdr:rowOff>
    </xdr:to>
    <xdr:pic>
      <xdr:nvPicPr>
        <xdr:cNvPr id="2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5848350"/>
          <a:ext cx="1571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18</xdr:row>
      <xdr:rowOff>95250</xdr:rowOff>
    </xdr:from>
    <xdr:to>
      <xdr:col>3</xdr:col>
      <xdr:colOff>1400175</xdr:colOff>
      <xdr:row>27</xdr:row>
      <xdr:rowOff>133350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3086100"/>
          <a:ext cx="12382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2</xdr:row>
      <xdr:rowOff>0</xdr:rowOff>
    </xdr:from>
    <xdr:to>
      <xdr:col>20</xdr:col>
      <xdr:colOff>9525</xdr:colOff>
      <xdr:row>4</xdr:row>
      <xdr:rowOff>0</xdr:rowOff>
    </xdr:to>
    <xdr:pic>
      <xdr:nvPicPr>
        <xdr:cNvPr id="1" name="Rangfol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66725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4</xdr:col>
      <xdr:colOff>9525</xdr:colOff>
      <xdr:row>4</xdr:row>
      <xdr:rowOff>0</xdr:rowOff>
    </xdr:to>
    <xdr:pic>
      <xdr:nvPicPr>
        <xdr:cNvPr id="2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6725"/>
          <a:ext cx="18288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19</xdr:col>
      <xdr:colOff>9525</xdr:colOff>
      <xdr:row>44</xdr:row>
      <xdr:rowOff>152400</xdr:rowOff>
    </xdr:from>
    <xdr:to>
      <xdr:col>20</xdr:col>
      <xdr:colOff>9525</xdr:colOff>
      <xdr:row>46</xdr:row>
      <xdr:rowOff>104775</xdr:rowOff>
    </xdr:to>
    <xdr:pic>
      <xdr:nvPicPr>
        <xdr:cNvPr id="3" name="Umschaltung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7667625"/>
          <a:ext cx="1000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</xdr:row>
      <xdr:rowOff>0</xdr:rowOff>
    </xdr:from>
    <xdr:to>
      <xdr:col>3</xdr:col>
      <xdr:colOff>723900</xdr:colOff>
      <xdr:row>46</xdr:row>
      <xdr:rowOff>114300</xdr:rowOff>
    </xdr:to>
    <xdr:pic>
      <xdr:nvPicPr>
        <xdr:cNvPr id="4" name="Umschaltung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7677150"/>
          <a:ext cx="1000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21</xdr:row>
      <xdr:rowOff>0</xdr:rowOff>
    </xdr:from>
    <xdr:to>
      <xdr:col>19</xdr:col>
      <xdr:colOff>990600</xdr:colOff>
      <xdr:row>34</xdr:row>
      <xdr:rowOff>142875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67600" y="3752850"/>
          <a:ext cx="31337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352425</xdr:rowOff>
    </xdr:from>
    <xdr:to>
      <xdr:col>12</xdr:col>
      <xdr:colOff>0</xdr:colOff>
      <xdr:row>4</xdr:row>
      <xdr:rowOff>9525</xdr:rowOff>
    </xdr:to>
    <xdr:pic>
      <xdr:nvPicPr>
        <xdr:cNvPr id="1" name="Ran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457200"/>
          <a:ext cx="10001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1533525</xdr:colOff>
      <xdr:row>4</xdr:row>
      <xdr:rowOff>0</xdr:rowOff>
    </xdr:to>
    <xdr:pic>
      <xdr:nvPicPr>
        <xdr:cNvPr id="2" name="Reset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66725"/>
          <a:ext cx="1809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3</xdr:col>
      <xdr:colOff>1533525</xdr:colOff>
      <xdr:row>26</xdr:row>
      <xdr:rowOff>0</xdr:rowOff>
    </xdr:to>
    <xdr:pic>
      <xdr:nvPicPr>
        <xdr:cNvPr id="3" name="Reset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438650"/>
          <a:ext cx="1809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352425</xdr:rowOff>
    </xdr:from>
    <xdr:to>
      <xdr:col>12</xdr:col>
      <xdr:colOff>9525</xdr:colOff>
      <xdr:row>26</xdr:row>
      <xdr:rowOff>0</xdr:rowOff>
    </xdr:to>
    <xdr:pic>
      <xdr:nvPicPr>
        <xdr:cNvPr id="4" name="Rang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86825" y="4429125"/>
          <a:ext cx="10096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752475</xdr:colOff>
      <xdr:row>42</xdr:row>
      <xdr:rowOff>161925</xdr:rowOff>
    </xdr:from>
    <xdr:to>
      <xdr:col>3</xdr:col>
      <xdr:colOff>762000</xdr:colOff>
      <xdr:row>44</xdr:row>
      <xdr:rowOff>104775</xdr:rowOff>
    </xdr:to>
    <xdr:pic>
      <xdr:nvPicPr>
        <xdr:cNvPr id="5" name="Umschaltung_J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7715250"/>
          <a:ext cx="1047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733425</xdr:colOff>
      <xdr:row>43</xdr:row>
      <xdr:rowOff>0</xdr:rowOff>
    </xdr:from>
    <xdr:to>
      <xdr:col>12</xdr:col>
      <xdr:colOff>19050</xdr:colOff>
      <xdr:row>44</xdr:row>
      <xdr:rowOff>114300</xdr:rowOff>
    </xdr:to>
    <xdr:pic>
      <xdr:nvPicPr>
        <xdr:cNvPr id="6" name="Umschaltung_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0" y="7724775"/>
          <a:ext cx="1047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Bludenz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Steisslinge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Waldkirch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Weissensbe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Er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Langenste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Linda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Lippersw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Memminge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Owinge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Rankwei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Ravens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frei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Steißlingen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Waldkirch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Weißensberg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Erlen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Langenstein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Lindau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Lipperswil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Memmingen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Owingen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Rankweil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1">
          <cell r="A1" t="str">
            <v>Bodensee-Seniors-Tour 2009</v>
          </cell>
        </row>
        <row r="4">
          <cell r="B4" t="str">
            <v>GC Ravensburg</v>
          </cell>
        </row>
        <row r="6">
          <cell r="B6" t="str">
            <v>Braisch, Georg</v>
          </cell>
          <cell r="C6">
            <v>9</v>
          </cell>
          <cell r="D6">
            <v>0</v>
          </cell>
        </row>
        <row r="7">
          <cell r="B7" t="str">
            <v>Braunschweig, Roland</v>
          </cell>
          <cell r="C7">
            <v>10.8</v>
          </cell>
          <cell r="D7">
            <v>0</v>
          </cell>
        </row>
        <row r="8">
          <cell r="B8" t="str">
            <v>Bertsche, Ludwig</v>
          </cell>
          <cell r="C8">
            <v>11.7</v>
          </cell>
          <cell r="D8" t="str">
            <v>x</v>
          </cell>
        </row>
        <row r="9">
          <cell r="B9" t="str">
            <v>Selg, Rudi</v>
          </cell>
          <cell r="C9">
            <v>12.6</v>
          </cell>
          <cell r="D9" t="str">
            <v>x</v>
          </cell>
        </row>
        <row r="10">
          <cell r="B10" t="str">
            <v>Hammerstein, Gerd</v>
          </cell>
          <cell r="C10">
            <v>13.5</v>
          </cell>
          <cell r="D10" t="str">
            <v>x</v>
          </cell>
        </row>
        <row r="11">
          <cell r="B11" t="str">
            <v>Tritschler, Günther</v>
          </cell>
          <cell r="C11">
            <v>14.3</v>
          </cell>
          <cell r="D11">
            <v>0</v>
          </cell>
        </row>
        <row r="12">
          <cell r="B12" t="str">
            <v>Bausch, Otto</v>
          </cell>
          <cell r="C12">
            <v>14.7</v>
          </cell>
          <cell r="D12" t="str">
            <v>x</v>
          </cell>
        </row>
        <row r="13">
          <cell r="B13" t="str">
            <v>Kohley, Manfred</v>
          </cell>
          <cell r="C13">
            <v>14.7</v>
          </cell>
          <cell r="D13">
            <v>0</v>
          </cell>
        </row>
        <row r="14">
          <cell r="B14" t="str">
            <v>Gutzwiller, Ingrid</v>
          </cell>
          <cell r="C14">
            <v>16</v>
          </cell>
          <cell r="D14">
            <v>0</v>
          </cell>
        </row>
        <row r="15">
          <cell r="B15" t="str">
            <v>Stordel, Hartmut</v>
          </cell>
          <cell r="C15">
            <v>16.2</v>
          </cell>
          <cell r="D15" t="str">
            <v>x</v>
          </cell>
        </row>
        <row r="16">
          <cell r="B16" t="str">
            <v>Brinkhoff. Heide</v>
          </cell>
          <cell r="C16">
            <v>20.6</v>
          </cell>
          <cell r="D16" t="str">
            <v>x</v>
          </cell>
        </row>
        <row r="17">
          <cell r="B17" t="str">
            <v>Tritschler, Dieter</v>
          </cell>
          <cell r="C17">
            <v>25</v>
          </cell>
          <cell r="D17">
            <v>0</v>
          </cell>
        </row>
        <row r="20">
          <cell r="B20" t="str">
            <v>GC Owingen</v>
          </cell>
          <cell r="C20">
            <v>0</v>
          </cell>
        </row>
        <row r="21">
          <cell r="B21" t="str">
            <v>GC Memmingen</v>
          </cell>
          <cell r="C21">
            <v>0</v>
          </cell>
        </row>
        <row r="22">
          <cell r="B22" t="str">
            <v>GC Weißensberg</v>
          </cell>
          <cell r="C22">
            <v>0</v>
          </cell>
        </row>
        <row r="23">
          <cell r="B23" t="str">
            <v>GC Lipperswil</v>
          </cell>
          <cell r="C23">
            <v>0</v>
          </cell>
        </row>
        <row r="24">
          <cell r="B24" t="str">
            <v>GC Ravensburg</v>
          </cell>
          <cell r="C24" t="str">
            <v>*</v>
          </cell>
        </row>
        <row r="25">
          <cell r="B25" t="str">
            <v>-</v>
          </cell>
          <cell r="C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S502"/>
  <sheetViews>
    <sheetView showZeros="0" tabSelected="1" workbookViewId="0" topLeftCell="A1">
      <selection activeCell="N499" sqref="N499"/>
    </sheetView>
  </sheetViews>
  <sheetFormatPr defaultColWidth="11.421875" defaultRowHeight="12.75"/>
  <cols>
    <col min="1" max="1" width="0.42578125" style="0" customWidth="1"/>
    <col min="2" max="2" width="5.7109375" style="0" customWidth="1"/>
    <col min="3" max="3" width="5.140625" style="382" hidden="1" customWidth="1"/>
    <col min="4" max="4" width="22.7109375" style="27" customWidth="1"/>
    <col min="5" max="5" width="5.7109375" style="129" customWidth="1"/>
    <col min="6" max="6" width="3.7109375" style="2" customWidth="1"/>
    <col min="7" max="8" width="6.28125" style="2" customWidth="1"/>
    <col min="9" max="9" width="6.00390625" style="2" hidden="1" customWidth="1"/>
    <col min="10" max="10" width="22.7109375" style="0" customWidth="1"/>
    <col min="11" max="11" width="5.7109375" style="129" customWidth="1"/>
    <col min="12" max="12" width="3.7109375" style="2" customWidth="1"/>
    <col min="13" max="13" width="19.28125" style="2" hidden="1" customWidth="1"/>
    <col min="14" max="25" width="6.140625" style="2" customWidth="1"/>
    <col min="26" max="28" width="6.421875" style="2" customWidth="1"/>
    <col min="31" max="36" width="3.28125" style="0" customWidth="1"/>
    <col min="37" max="37" width="3.28125" style="395" customWidth="1"/>
    <col min="38" max="44" width="3.28125" style="0" customWidth="1"/>
    <col min="45" max="45" width="3.28125" style="395" customWidth="1"/>
  </cols>
  <sheetData>
    <row r="1" spans="2:45" s="163" customFormat="1" ht="60" customHeight="1" thickBot="1">
      <c r="B1" s="169" t="s">
        <v>165</v>
      </c>
      <c r="C1" s="369"/>
      <c r="E1" s="164"/>
      <c r="F1" s="165"/>
      <c r="G1" s="165"/>
      <c r="H1" s="165"/>
      <c r="I1" s="165"/>
      <c r="J1" s="184"/>
      <c r="K1" s="164"/>
      <c r="L1" s="165"/>
      <c r="M1" s="165"/>
      <c r="N1" s="458" t="str">
        <f>'[9]Tabelle1'!$A$1</f>
        <v>Bodensee-Seniors-Tour 2009</v>
      </c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330"/>
      <c r="AB1" s="165"/>
      <c r="AK1" s="394"/>
      <c r="AS1" s="394"/>
    </row>
    <row r="2" spans="1:45" ht="24.75" customHeight="1" thickBot="1" thickTop="1">
      <c r="A2" s="140"/>
      <c r="B2" s="135"/>
      <c r="C2" s="370"/>
      <c r="D2" s="136"/>
      <c r="E2" s="137"/>
      <c r="F2" s="138"/>
      <c r="G2" s="441" t="s">
        <v>144</v>
      </c>
      <c r="H2" s="441"/>
      <c r="I2" s="138"/>
      <c r="J2" s="344"/>
      <c r="K2" s="137"/>
      <c r="L2" s="138"/>
      <c r="M2" s="138"/>
      <c r="N2" s="434" t="s">
        <v>52</v>
      </c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324"/>
      <c r="AA2" s="324"/>
      <c r="AB2" s="139"/>
      <c r="AE2" s="398"/>
      <c r="AF2" s="460" t="s">
        <v>161</v>
      </c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399"/>
    </row>
    <row r="3" spans="1:45" ht="18" customHeight="1" thickBot="1">
      <c r="A3" s="175"/>
      <c r="B3" s="172"/>
      <c r="C3" s="371"/>
      <c r="D3" s="173" t="s">
        <v>42</v>
      </c>
      <c r="E3" s="174" t="s">
        <v>23</v>
      </c>
      <c r="F3" s="173" t="s">
        <v>6</v>
      </c>
      <c r="G3" s="171" t="s">
        <v>2</v>
      </c>
      <c r="H3" s="171" t="s">
        <v>3</v>
      </c>
      <c r="I3" s="170"/>
      <c r="J3" s="173" t="s">
        <v>0</v>
      </c>
      <c r="K3" s="408" t="s">
        <v>23</v>
      </c>
      <c r="L3" s="173" t="s">
        <v>6</v>
      </c>
      <c r="M3" s="173" t="s">
        <v>44</v>
      </c>
      <c r="N3" s="448" t="str">
        <f>'[9]Tabelle1'!$B$20</f>
        <v>GC Owingen</v>
      </c>
      <c r="O3" s="449"/>
      <c r="P3" s="435" t="str">
        <f>'[9]Tabelle1'!$B$21</f>
        <v>GC Memmingen</v>
      </c>
      <c r="Q3" s="449"/>
      <c r="R3" s="435" t="str">
        <f>'[9]Tabelle1'!$B$22</f>
        <v>GC Weißensberg</v>
      </c>
      <c r="S3" s="449"/>
      <c r="T3" s="435" t="str">
        <f>'[9]Tabelle1'!$B$23</f>
        <v>GC Lipperswil</v>
      </c>
      <c r="U3" s="449"/>
      <c r="V3" s="435" t="str">
        <f>'[9]Tabelle1'!$B$24</f>
        <v>GC Ravensburg</v>
      </c>
      <c r="W3" s="449"/>
      <c r="X3" s="435" t="str">
        <f>'[9]Tabelle1'!$B$25</f>
        <v>-</v>
      </c>
      <c r="Y3" s="459"/>
      <c r="Z3" s="338" t="s">
        <v>2</v>
      </c>
      <c r="AA3" s="339" t="s">
        <v>3</v>
      </c>
      <c r="AB3" s="340" t="s">
        <v>51</v>
      </c>
      <c r="AD3" t="s">
        <v>141</v>
      </c>
      <c r="AE3" s="400"/>
      <c r="AF3" s="397" t="s">
        <v>3</v>
      </c>
      <c r="AG3" s="397"/>
      <c r="AH3" s="397"/>
      <c r="AI3" s="397"/>
      <c r="AJ3" s="397"/>
      <c r="AK3" s="396"/>
      <c r="AL3" s="397"/>
      <c r="AM3" s="397"/>
      <c r="AN3" s="397" t="s">
        <v>2</v>
      </c>
      <c r="AO3" s="397"/>
      <c r="AP3" s="397"/>
      <c r="AQ3" s="397"/>
      <c r="AR3" s="397"/>
      <c r="AS3" s="401"/>
    </row>
    <row r="4" spans="2:45" ht="16.5" customHeight="1">
      <c r="B4" s="456" t="str">
        <f>'[1]Tabelle1'!B4</f>
        <v>GC frei</v>
      </c>
      <c r="C4" s="372">
        <v>1</v>
      </c>
      <c r="D4" s="105">
        <f>'[1]Tabelle1'!B6</f>
        <v>0</v>
      </c>
      <c r="E4" s="270">
        <f>'[1]Tabelle1'!C6</f>
        <v>0</v>
      </c>
      <c r="F4" s="106">
        <f>'[1]Tabelle1'!D6</f>
        <v>0</v>
      </c>
      <c r="G4" s="132"/>
      <c r="H4" s="132"/>
      <c r="I4" s="412">
        <v>1</v>
      </c>
      <c r="J4" s="153"/>
      <c r="K4" s="407"/>
      <c r="L4" s="154"/>
      <c r="M4" s="148" t="str">
        <f>B$4</f>
        <v>GC frei</v>
      </c>
      <c r="N4" s="176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6">
        <f>SUM(N4,P4,R4,T4,V4,X4,-AK4)</f>
        <v>0</v>
      </c>
      <c r="AA4" s="177">
        <f>SUM(O4,Q4,S4,U4,W4,Y4,-AS4)</f>
        <v>0</v>
      </c>
      <c r="AB4" s="365">
        <f>SUM(Z4:AA4)</f>
        <v>0</v>
      </c>
      <c r="AD4" s="134">
        <f>IF($N$484="*",SUM(N4:O4),IF($P$484="*",SUM(P4:Q4),IF($R$484="*",SUM(R4:S4),IF($T$484="*",SUM(T4:U4),IF($V$484="*",SUM(V4:W4),IF($X$484="*",SUM(X4:Y4),0))))))</f>
        <v>0</v>
      </c>
      <c r="AE4" s="402">
        <f>N4</f>
        <v>0</v>
      </c>
      <c r="AF4" s="175">
        <f>P4</f>
        <v>0</v>
      </c>
      <c r="AG4" s="175">
        <f>R4</f>
        <v>0</v>
      </c>
      <c r="AH4" s="175">
        <f>T4</f>
        <v>0</v>
      </c>
      <c r="AI4" s="175">
        <f>V4</f>
        <v>0</v>
      </c>
      <c r="AJ4" s="175">
        <f>X4</f>
        <v>0</v>
      </c>
      <c r="AK4" s="396">
        <f>SMALL(AE4:AI4,1)</f>
        <v>0</v>
      </c>
      <c r="AL4" s="175"/>
      <c r="AM4" s="175">
        <f>O4</f>
        <v>0</v>
      </c>
      <c r="AN4" s="175">
        <f>Q4</f>
        <v>0</v>
      </c>
      <c r="AO4" s="175">
        <f>S4</f>
        <v>0</v>
      </c>
      <c r="AP4" s="175">
        <f>U4</f>
        <v>0</v>
      </c>
      <c r="AQ4" s="175">
        <f>W4</f>
        <v>0</v>
      </c>
      <c r="AR4" s="175">
        <f>Y4</f>
        <v>0</v>
      </c>
      <c r="AS4" s="401">
        <f>SMALL(AM4:AQ4,1)</f>
        <v>0</v>
      </c>
    </row>
    <row r="5" spans="2:45" ht="15">
      <c r="B5" s="457" t="e">
        <f>'[1]Tabelle1'!#REF!</f>
        <v>#REF!</v>
      </c>
      <c r="C5" s="373">
        <v>2</v>
      </c>
      <c r="D5" s="113">
        <f>'[1]Tabelle1'!B7</f>
        <v>0</v>
      </c>
      <c r="E5" s="271">
        <f>'[1]Tabelle1'!C7</f>
        <v>0</v>
      </c>
      <c r="F5" s="111">
        <f>'[1]Tabelle1'!D7</f>
        <v>0</v>
      </c>
      <c r="G5" s="131"/>
      <c r="H5" s="131"/>
      <c r="I5" s="110">
        <v>1</v>
      </c>
      <c r="J5" s="155"/>
      <c r="K5" s="156"/>
      <c r="L5" s="157"/>
      <c r="M5" s="149" t="str">
        <f>B$4</f>
        <v>GC frei</v>
      </c>
      <c r="N5" s="178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8">
        <f>SUM(N5,P5,R5,T5,V5,X5,-AK5)</f>
        <v>0</v>
      </c>
      <c r="AA5" s="179">
        <f>SUM(O5,Q5,S5,U5,W5,Y5,-AS5)</f>
        <v>0</v>
      </c>
      <c r="AB5" s="366">
        <f>SUM(Z5:AA5)</f>
        <v>0</v>
      </c>
      <c r="AD5" s="134">
        <f aca="true" t="shared" si="0" ref="AD5:AD68">IF($N$484="*",SUM(N5:O5),IF($P$484="*",SUM(P5:Q5),IF($R$484="*",SUM(R5:S5),IF($T$484="*",SUM(T5:U5),IF($V$484="*",SUM(V5:W5),IF($X$484="*",SUM(X5:Y5),0))))))</f>
        <v>0</v>
      </c>
      <c r="AE5" s="402">
        <f aca="true" t="shared" si="1" ref="AE5:AE68">N5</f>
        <v>0</v>
      </c>
      <c r="AF5" s="175">
        <f aca="true" t="shared" si="2" ref="AF5:AF68">P5</f>
        <v>0</v>
      </c>
      <c r="AG5" s="175">
        <f aca="true" t="shared" si="3" ref="AG5:AG68">R5</f>
        <v>0</v>
      </c>
      <c r="AH5" s="175">
        <f aca="true" t="shared" si="4" ref="AH5:AH68">T5</f>
        <v>0</v>
      </c>
      <c r="AI5" s="175">
        <f aca="true" t="shared" si="5" ref="AI5:AI68">V5</f>
        <v>0</v>
      </c>
      <c r="AJ5" s="175">
        <f aca="true" t="shared" si="6" ref="AJ5:AJ68">X5</f>
        <v>0</v>
      </c>
      <c r="AK5" s="396">
        <f aca="true" t="shared" si="7" ref="AK5:AK68">SMALL(AE5:AI5,1)</f>
        <v>0</v>
      </c>
      <c r="AL5" s="175"/>
      <c r="AM5" s="175">
        <f aca="true" t="shared" si="8" ref="AM5:AM68">O5</f>
        <v>0</v>
      </c>
      <c r="AN5" s="175">
        <f aca="true" t="shared" si="9" ref="AN5:AN68">Q5</f>
        <v>0</v>
      </c>
      <c r="AO5" s="175">
        <f aca="true" t="shared" si="10" ref="AO5:AO68">S5</f>
        <v>0</v>
      </c>
      <c r="AP5" s="175">
        <f aca="true" t="shared" si="11" ref="AP5:AP68">U5</f>
        <v>0</v>
      </c>
      <c r="AQ5" s="175">
        <f aca="true" t="shared" si="12" ref="AQ5:AQ68">W5</f>
        <v>0</v>
      </c>
      <c r="AR5" s="175">
        <f aca="true" t="shared" si="13" ref="AR5:AR68">Y5</f>
        <v>0</v>
      </c>
      <c r="AS5" s="401">
        <f aca="true" t="shared" si="14" ref="AS5:AS68">SMALL(AM5:AQ5,1)</f>
        <v>0</v>
      </c>
    </row>
    <row r="6" spans="2:45" ht="15">
      <c r="B6" s="457" t="e">
        <f>'[1]Tabelle1'!#REF!</f>
        <v>#REF!</v>
      </c>
      <c r="C6" s="373">
        <v>3</v>
      </c>
      <c r="D6" s="113">
        <f>'[1]Tabelle1'!B8</f>
        <v>0</v>
      </c>
      <c r="E6" s="271">
        <f>'[1]Tabelle1'!C8</f>
        <v>0</v>
      </c>
      <c r="F6" s="111">
        <f>'[1]Tabelle1'!D8</f>
        <v>0</v>
      </c>
      <c r="G6" s="131"/>
      <c r="H6" s="131"/>
      <c r="I6" s="110">
        <v>1</v>
      </c>
      <c r="J6" s="155"/>
      <c r="K6" s="156"/>
      <c r="L6" s="157"/>
      <c r="M6" s="149" t="str">
        <f>B$4</f>
        <v>GC frei</v>
      </c>
      <c r="N6" s="178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8">
        <f>SUM(N6,P6,R6,T6,V6,X6,-AK6)</f>
        <v>0</v>
      </c>
      <c r="AA6" s="179">
        <f>SUM(O6,Q6,S6,U6,W6,Y6,-AS6)</f>
        <v>0</v>
      </c>
      <c r="AB6" s="366">
        <f>SUM(Z6:AA6)</f>
        <v>0</v>
      </c>
      <c r="AD6" s="134">
        <f t="shared" si="0"/>
        <v>0</v>
      </c>
      <c r="AE6" s="402">
        <f t="shared" si="1"/>
        <v>0</v>
      </c>
      <c r="AF6" s="175">
        <f t="shared" si="2"/>
        <v>0</v>
      </c>
      <c r="AG6" s="175">
        <f t="shared" si="3"/>
        <v>0</v>
      </c>
      <c r="AH6" s="175">
        <f t="shared" si="4"/>
        <v>0</v>
      </c>
      <c r="AI6" s="175">
        <f t="shared" si="5"/>
        <v>0</v>
      </c>
      <c r="AJ6" s="175">
        <f t="shared" si="6"/>
        <v>0</v>
      </c>
      <c r="AK6" s="396">
        <f t="shared" si="7"/>
        <v>0</v>
      </c>
      <c r="AL6" s="175"/>
      <c r="AM6" s="175">
        <f t="shared" si="8"/>
        <v>0</v>
      </c>
      <c r="AN6" s="175">
        <f t="shared" si="9"/>
        <v>0</v>
      </c>
      <c r="AO6" s="175">
        <f t="shared" si="10"/>
        <v>0</v>
      </c>
      <c r="AP6" s="175">
        <f t="shared" si="11"/>
        <v>0</v>
      </c>
      <c r="AQ6" s="175">
        <f t="shared" si="12"/>
        <v>0</v>
      </c>
      <c r="AR6" s="175">
        <f t="shared" si="13"/>
        <v>0</v>
      </c>
      <c r="AS6" s="401">
        <f t="shared" si="14"/>
        <v>0</v>
      </c>
    </row>
    <row r="7" spans="2:45" ht="15">
      <c r="B7" s="457" t="e">
        <f>'[1]Tabelle1'!#REF!</f>
        <v>#REF!</v>
      </c>
      <c r="C7" s="373">
        <v>4</v>
      </c>
      <c r="D7" s="113">
        <f>'[1]Tabelle1'!B9</f>
        <v>0</v>
      </c>
      <c r="E7" s="271">
        <f>'[1]Tabelle1'!C9</f>
        <v>0</v>
      </c>
      <c r="F7" s="111">
        <f>'[1]Tabelle1'!D9</f>
        <v>0</v>
      </c>
      <c r="G7" s="131"/>
      <c r="H7" s="131"/>
      <c r="I7" s="110">
        <v>1</v>
      </c>
      <c r="J7" s="155"/>
      <c r="K7" s="156"/>
      <c r="L7" s="157"/>
      <c r="M7" s="149" t="str">
        <f>B$4</f>
        <v>GC frei</v>
      </c>
      <c r="N7" s="178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8">
        <f>SUM(N7,P7,R7,T7,V7,X7,-AK7)</f>
        <v>0</v>
      </c>
      <c r="AA7" s="179">
        <f>SUM(O7,Q7,S7,U7,W7,Y7,-AS7)</f>
        <v>0</v>
      </c>
      <c r="AB7" s="366">
        <f>SUM(Z7:AA7)</f>
        <v>0</v>
      </c>
      <c r="AD7" s="134">
        <f t="shared" si="0"/>
        <v>0</v>
      </c>
      <c r="AE7" s="402">
        <f t="shared" si="1"/>
        <v>0</v>
      </c>
      <c r="AF7" s="175">
        <f t="shared" si="2"/>
        <v>0</v>
      </c>
      <c r="AG7" s="175">
        <f t="shared" si="3"/>
        <v>0</v>
      </c>
      <c r="AH7" s="175">
        <f t="shared" si="4"/>
        <v>0</v>
      </c>
      <c r="AI7" s="175">
        <f t="shared" si="5"/>
        <v>0</v>
      </c>
      <c r="AJ7" s="175">
        <f t="shared" si="6"/>
        <v>0</v>
      </c>
      <c r="AK7" s="396">
        <f t="shared" si="7"/>
        <v>0</v>
      </c>
      <c r="AL7" s="175"/>
      <c r="AM7" s="175">
        <f t="shared" si="8"/>
        <v>0</v>
      </c>
      <c r="AN7" s="175">
        <f t="shared" si="9"/>
        <v>0</v>
      </c>
      <c r="AO7" s="175">
        <f t="shared" si="10"/>
        <v>0</v>
      </c>
      <c r="AP7" s="175">
        <f t="shared" si="11"/>
        <v>0</v>
      </c>
      <c r="AQ7" s="175">
        <f t="shared" si="12"/>
        <v>0</v>
      </c>
      <c r="AR7" s="175">
        <f t="shared" si="13"/>
        <v>0</v>
      </c>
      <c r="AS7" s="401">
        <f t="shared" si="14"/>
        <v>0</v>
      </c>
    </row>
    <row r="8" spans="2:45" ht="15">
      <c r="B8" s="457" t="e">
        <f>'[1]Tabelle1'!#REF!</f>
        <v>#REF!</v>
      </c>
      <c r="C8" s="373">
        <v>5</v>
      </c>
      <c r="D8" s="113">
        <f>'[1]Tabelle1'!B10</f>
        <v>0</v>
      </c>
      <c r="E8" s="271">
        <f>'[1]Tabelle1'!C10</f>
        <v>0</v>
      </c>
      <c r="F8" s="111">
        <f>'[1]Tabelle1'!D10</f>
        <v>0</v>
      </c>
      <c r="G8" s="131"/>
      <c r="H8" s="131"/>
      <c r="I8" s="110">
        <v>1</v>
      </c>
      <c r="J8" s="155"/>
      <c r="K8" s="156"/>
      <c r="L8" s="157"/>
      <c r="M8" s="149" t="str">
        <f>B$4</f>
        <v>GC frei</v>
      </c>
      <c r="N8" s="178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8">
        <f>SUM(N8,P8,R8,T8,V8,X8,-AK8)</f>
        <v>0</v>
      </c>
      <c r="AA8" s="179">
        <f>SUM(O8,Q8,S8,U8,W8,Y8,-AS8)</f>
        <v>0</v>
      </c>
      <c r="AB8" s="366">
        <f>SUM(Z8:AA8)</f>
        <v>0</v>
      </c>
      <c r="AD8" s="134">
        <f t="shared" si="0"/>
        <v>0</v>
      </c>
      <c r="AE8" s="402">
        <f t="shared" si="1"/>
        <v>0</v>
      </c>
      <c r="AF8" s="175">
        <f t="shared" si="2"/>
        <v>0</v>
      </c>
      <c r="AG8" s="175">
        <f t="shared" si="3"/>
        <v>0</v>
      </c>
      <c r="AH8" s="175">
        <f t="shared" si="4"/>
        <v>0</v>
      </c>
      <c r="AI8" s="175">
        <f t="shared" si="5"/>
        <v>0</v>
      </c>
      <c r="AJ8" s="175">
        <f t="shared" si="6"/>
        <v>0</v>
      </c>
      <c r="AK8" s="396">
        <f t="shared" si="7"/>
        <v>0</v>
      </c>
      <c r="AL8" s="175"/>
      <c r="AM8" s="175">
        <f t="shared" si="8"/>
        <v>0</v>
      </c>
      <c r="AN8" s="175">
        <f t="shared" si="9"/>
        <v>0</v>
      </c>
      <c r="AO8" s="175">
        <f t="shared" si="10"/>
        <v>0</v>
      </c>
      <c r="AP8" s="175">
        <f t="shared" si="11"/>
        <v>0</v>
      </c>
      <c r="AQ8" s="175">
        <f t="shared" si="12"/>
        <v>0</v>
      </c>
      <c r="AR8" s="175">
        <f t="shared" si="13"/>
        <v>0</v>
      </c>
      <c r="AS8" s="401">
        <f t="shared" si="14"/>
        <v>0</v>
      </c>
    </row>
    <row r="9" spans="2:45" ht="15">
      <c r="B9" s="457" t="e">
        <f>'[1]Tabelle1'!#REF!</f>
        <v>#REF!</v>
      </c>
      <c r="C9" s="373">
        <v>6</v>
      </c>
      <c r="D9" s="113">
        <f>'[1]Tabelle1'!B11</f>
        <v>0</v>
      </c>
      <c r="E9" s="271">
        <f>'[1]Tabelle1'!C11</f>
        <v>0</v>
      </c>
      <c r="F9" s="111">
        <f>'[1]Tabelle1'!D11</f>
        <v>0</v>
      </c>
      <c r="G9" s="131"/>
      <c r="H9" s="131"/>
      <c r="I9" s="110">
        <v>1</v>
      </c>
      <c r="J9" s="155"/>
      <c r="K9" s="156"/>
      <c r="L9" s="157"/>
      <c r="M9" s="149" t="str">
        <f>B$4</f>
        <v>GC frei</v>
      </c>
      <c r="N9" s="178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8">
        <f>SUM(N9,P9,R9,T9,V9,X9,-AK9)</f>
        <v>0</v>
      </c>
      <c r="AA9" s="179">
        <f>SUM(O9,Q9,S9,U9,W9,Y9,-AS9)</f>
        <v>0</v>
      </c>
      <c r="AB9" s="366">
        <f>SUM(Z9:AA9)</f>
        <v>0</v>
      </c>
      <c r="AD9" s="134">
        <f t="shared" si="0"/>
        <v>0</v>
      </c>
      <c r="AE9" s="402">
        <f t="shared" si="1"/>
        <v>0</v>
      </c>
      <c r="AF9" s="175">
        <f t="shared" si="2"/>
        <v>0</v>
      </c>
      <c r="AG9" s="175">
        <f t="shared" si="3"/>
        <v>0</v>
      </c>
      <c r="AH9" s="175">
        <f t="shared" si="4"/>
        <v>0</v>
      </c>
      <c r="AI9" s="175">
        <f t="shared" si="5"/>
        <v>0</v>
      </c>
      <c r="AJ9" s="175">
        <f t="shared" si="6"/>
        <v>0</v>
      </c>
      <c r="AK9" s="396">
        <f t="shared" si="7"/>
        <v>0</v>
      </c>
      <c r="AL9" s="175"/>
      <c r="AM9" s="175">
        <f t="shared" si="8"/>
        <v>0</v>
      </c>
      <c r="AN9" s="175">
        <f t="shared" si="9"/>
        <v>0</v>
      </c>
      <c r="AO9" s="175">
        <f t="shared" si="10"/>
        <v>0</v>
      </c>
      <c r="AP9" s="175">
        <f t="shared" si="11"/>
        <v>0</v>
      </c>
      <c r="AQ9" s="175">
        <f t="shared" si="12"/>
        <v>0</v>
      </c>
      <c r="AR9" s="175">
        <f t="shared" si="13"/>
        <v>0</v>
      </c>
      <c r="AS9" s="401">
        <f t="shared" si="14"/>
        <v>0</v>
      </c>
    </row>
    <row r="10" spans="2:45" ht="15">
      <c r="B10" s="457" t="e">
        <f>'[1]Tabelle1'!#REF!</f>
        <v>#REF!</v>
      </c>
      <c r="C10" s="373">
        <v>7</v>
      </c>
      <c r="D10" s="113">
        <f>'[1]Tabelle1'!B12</f>
        <v>0</v>
      </c>
      <c r="E10" s="271">
        <f>'[1]Tabelle1'!C12</f>
        <v>0</v>
      </c>
      <c r="F10" s="111">
        <f>'[1]Tabelle1'!D12</f>
        <v>0</v>
      </c>
      <c r="G10" s="131"/>
      <c r="H10" s="131"/>
      <c r="I10" s="110">
        <v>1</v>
      </c>
      <c r="J10" s="155"/>
      <c r="K10" s="156"/>
      <c r="L10" s="157"/>
      <c r="M10" s="149" t="str">
        <f>B$4</f>
        <v>GC frei</v>
      </c>
      <c r="N10" s="178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8">
        <f>SUM(N10,P10,R10,T10,V10,X10,-AK10)</f>
        <v>0</v>
      </c>
      <c r="AA10" s="179">
        <f>SUM(O10,Q10,S10,U10,W10,Y10,-AS10)</f>
        <v>0</v>
      </c>
      <c r="AB10" s="366">
        <f>SUM(Z10:AA10)</f>
        <v>0</v>
      </c>
      <c r="AD10" s="134">
        <f t="shared" si="0"/>
        <v>0</v>
      </c>
      <c r="AE10" s="402">
        <f t="shared" si="1"/>
        <v>0</v>
      </c>
      <c r="AF10" s="175">
        <f t="shared" si="2"/>
        <v>0</v>
      </c>
      <c r="AG10" s="175">
        <f t="shared" si="3"/>
        <v>0</v>
      </c>
      <c r="AH10" s="175">
        <f t="shared" si="4"/>
        <v>0</v>
      </c>
      <c r="AI10" s="175">
        <f t="shared" si="5"/>
        <v>0</v>
      </c>
      <c r="AJ10" s="175">
        <f t="shared" si="6"/>
        <v>0</v>
      </c>
      <c r="AK10" s="396">
        <f t="shared" si="7"/>
        <v>0</v>
      </c>
      <c r="AL10" s="175"/>
      <c r="AM10" s="175">
        <f t="shared" si="8"/>
        <v>0</v>
      </c>
      <c r="AN10" s="175">
        <f t="shared" si="9"/>
        <v>0</v>
      </c>
      <c r="AO10" s="175">
        <f t="shared" si="10"/>
        <v>0</v>
      </c>
      <c r="AP10" s="175">
        <f t="shared" si="11"/>
        <v>0</v>
      </c>
      <c r="AQ10" s="175">
        <f t="shared" si="12"/>
        <v>0</v>
      </c>
      <c r="AR10" s="175">
        <f t="shared" si="13"/>
        <v>0</v>
      </c>
      <c r="AS10" s="401">
        <f t="shared" si="14"/>
        <v>0</v>
      </c>
    </row>
    <row r="11" spans="2:45" ht="15">
      <c r="B11" s="457" t="e">
        <f>'[1]Tabelle1'!#REF!</f>
        <v>#REF!</v>
      </c>
      <c r="C11" s="373">
        <v>8</v>
      </c>
      <c r="D11" s="113">
        <f>'[1]Tabelle1'!B13</f>
        <v>0</v>
      </c>
      <c r="E11" s="271">
        <f>'[1]Tabelle1'!C13</f>
        <v>0</v>
      </c>
      <c r="F11" s="111">
        <f>'[1]Tabelle1'!D13</f>
        <v>0</v>
      </c>
      <c r="G11" s="131"/>
      <c r="H11" s="131"/>
      <c r="I11" s="110">
        <v>1</v>
      </c>
      <c r="J11" s="155"/>
      <c r="K11" s="156"/>
      <c r="L11" s="157"/>
      <c r="M11" s="149" t="str">
        <f>B$4</f>
        <v>GC frei</v>
      </c>
      <c r="N11" s="178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8">
        <f>SUM(N11,P11,R11,T11,V11,X11,-AK11)</f>
        <v>0</v>
      </c>
      <c r="AA11" s="179">
        <f>SUM(O11,Q11,S11,U11,W11,Y11,-AS11)</f>
        <v>0</v>
      </c>
      <c r="AB11" s="366">
        <f>SUM(Z11:AA11)</f>
        <v>0</v>
      </c>
      <c r="AD11" s="134">
        <f t="shared" si="0"/>
        <v>0</v>
      </c>
      <c r="AE11" s="402">
        <f t="shared" si="1"/>
        <v>0</v>
      </c>
      <c r="AF11" s="175">
        <f t="shared" si="2"/>
        <v>0</v>
      </c>
      <c r="AG11" s="175">
        <f t="shared" si="3"/>
        <v>0</v>
      </c>
      <c r="AH11" s="175">
        <f t="shared" si="4"/>
        <v>0</v>
      </c>
      <c r="AI11" s="175">
        <f t="shared" si="5"/>
        <v>0</v>
      </c>
      <c r="AJ11" s="175">
        <f t="shared" si="6"/>
        <v>0</v>
      </c>
      <c r="AK11" s="396">
        <f t="shared" si="7"/>
        <v>0</v>
      </c>
      <c r="AL11" s="175"/>
      <c r="AM11" s="175">
        <f t="shared" si="8"/>
        <v>0</v>
      </c>
      <c r="AN11" s="175">
        <f t="shared" si="9"/>
        <v>0</v>
      </c>
      <c r="AO11" s="175">
        <f t="shared" si="10"/>
        <v>0</v>
      </c>
      <c r="AP11" s="175">
        <f t="shared" si="11"/>
        <v>0</v>
      </c>
      <c r="AQ11" s="175">
        <f t="shared" si="12"/>
        <v>0</v>
      </c>
      <c r="AR11" s="175">
        <f t="shared" si="13"/>
        <v>0</v>
      </c>
      <c r="AS11" s="401">
        <f t="shared" si="14"/>
        <v>0</v>
      </c>
    </row>
    <row r="12" spans="2:45" ht="15">
      <c r="B12" s="457" t="e">
        <f>'[1]Tabelle1'!#REF!</f>
        <v>#REF!</v>
      </c>
      <c r="C12" s="373">
        <v>9</v>
      </c>
      <c r="D12" s="113">
        <f>'[1]Tabelle1'!B14</f>
        <v>0</v>
      </c>
      <c r="E12" s="271">
        <f>'[1]Tabelle1'!C14</f>
        <v>0</v>
      </c>
      <c r="F12" s="111">
        <f>'[1]Tabelle1'!D14</f>
        <v>0</v>
      </c>
      <c r="G12" s="131"/>
      <c r="H12" s="131"/>
      <c r="I12" s="110">
        <v>1</v>
      </c>
      <c r="J12" s="155"/>
      <c r="K12" s="156"/>
      <c r="L12" s="157"/>
      <c r="M12" s="149" t="str">
        <f>B$4</f>
        <v>GC frei</v>
      </c>
      <c r="N12" s="178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8">
        <f>SUM(N12,P12,R12,T12,V12,X12,-AK12)</f>
        <v>0</v>
      </c>
      <c r="AA12" s="179">
        <f>SUM(O12,Q12,S12,U12,W12,Y12,-AS12)</f>
        <v>0</v>
      </c>
      <c r="AB12" s="366">
        <f>SUM(Z12:AA12)</f>
        <v>0</v>
      </c>
      <c r="AD12" s="134">
        <f t="shared" si="0"/>
        <v>0</v>
      </c>
      <c r="AE12" s="402">
        <f t="shared" si="1"/>
        <v>0</v>
      </c>
      <c r="AF12" s="175">
        <f t="shared" si="2"/>
        <v>0</v>
      </c>
      <c r="AG12" s="175">
        <f t="shared" si="3"/>
        <v>0</v>
      </c>
      <c r="AH12" s="175">
        <f t="shared" si="4"/>
        <v>0</v>
      </c>
      <c r="AI12" s="175">
        <f t="shared" si="5"/>
        <v>0</v>
      </c>
      <c r="AJ12" s="175">
        <f t="shared" si="6"/>
        <v>0</v>
      </c>
      <c r="AK12" s="396">
        <f t="shared" si="7"/>
        <v>0</v>
      </c>
      <c r="AL12" s="175"/>
      <c r="AM12" s="175">
        <f t="shared" si="8"/>
        <v>0</v>
      </c>
      <c r="AN12" s="175">
        <f t="shared" si="9"/>
        <v>0</v>
      </c>
      <c r="AO12" s="175">
        <f t="shared" si="10"/>
        <v>0</v>
      </c>
      <c r="AP12" s="175">
        <f t="shared" si="11"/>
        <v>0</v>
      </c>
      <c r="AQ12" s="175">
        <f t="shared" si="12"/>
        <v>0</v>
      </c>
      <c r="AR12" s="175">
        <f t="shared" si="13"/>
        <v>0</v>
      </c>
      <c r="AS12" s="401">
        <f t="shared" si="14"/>
        <v>0</v>
      </c>
    </row>
    <row r="13" spans="2:45" ht="15.75">
      <c r="B13" s="457" t="e">
        <f>'[1]Tabelle1'!#REF!</f>
        <v>#REF!</v>
      </c>
      <c r="C13" s="373">
        <v>10</v>
      </c>
      <c r="D13" s="113">
        <f>'[1]Tabelle1'!B15</f>
        <v>0</v>
      </c>
      <c r="E13" s="271">
        <f>'[1]Tabelle1'!C15</f>
        <v>0</v>
      </c>
      <c r="F13" s="111">
        <f>'[1]Tabelle1'!D15</f>
        <v>0</v>
      </c>
      <c r="G13" s="131"/>
      <c r="H13" s="131"/>
      <c r="I13" s="110">
        <v>1</v>
      </c>
      <c r="J13" s="155"/>
      <c r="K13" s="156"/>
      <c r="L13" s="157"/>
      <c r="M13" s="149" t="str">
        <f>B$4</f>
        <v>GC frei</v>
      </c>
      <c r="N13" s="178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8">
        <f>SUM(N13,P13,R13,T13,V13,X13,-AK13)</f>
        <v>0</v>
      </c>
      <c r="AA13" s="179">
        <f>SUM(O13,Q13,S13,U13,W13,Y13,-AS13)</f>
        <v>0</v>
      </c>
      <c r="AB13" s="366">
        <f>SUM(Z13:AA13)</f>
        <v>0</v>
      </c>
      <c r="AD13" s="134">
        <f t="shared" si="0"/>
        <v>0</v>
      </c>
      <c r="AE13" s="402">
        <f t="shared" si="1"/>
        <v>0</v>
      </c>
      <c r="AF13" s="175">
        <f t="shared" si="2"/>
        <v>0</v>
      </c>
      <c r="AG13" s="175">
        <f t="shared" si="3"/>
        <v>0</v>
      </c>
      <c r="AH13" s="175">
        <f t="shared" si="4"/>
        <v>0</v>
      </c>
      <c r="AI13" s="175">
        <f t="shared" si="5"/>
        <v>0</v>
      </c>
      <c r="AJ13" s="175">
        <f t="shared" si="6"/>
        <v>0</v>
      </c>
      <c r="AK13" s="396">
        <f t="shared" si="7"/>
        <v>0</v>
      </c>
      <c r="AL13" s="175"/>
      <c r="AM13" s="175">
        <f t="shared" si="8"/>
        <v>0</v>
      </c>
      <c r="AN13" s="175">
        <f t="shared" si="9"/>
        <v>0</v>
      </c>
      <c r="AO13" s="175">
        <f t="shared" si="10"/>
        <v>0</v>
      </c>
      <c r="AP13" s="175">
        <f t="shared" si="11"/>
        <v>0</v>
      </c>
      <c r="AQ13" s="175">
        <f t="shared" si="12"/>
        <v>0</v>
      </c>
      <c r="AR13" s="175">
        <f t="shared" si="13"/>
        <v>0</v>
      </c>
      <c r="AS13" s="401">
        <f t="shared" si="14"/>
        <v>0</v>
      </c>
    </row>
    <row r="14" spans="2:45" ht="15">
      <c r="B14" s="457" t="e">
        <f>'[1]Tabelle1'!#REF!</f>
        <v>#REF!</v>
      </c>
      <c r="C14" s="373">
        <v>11</v>
      </c>
      <c r="D14" s="113">
        <f>'[1]Tabelle1'!B16</f>
        <v>0</v>
      </c>
      <c r="E14" s="271">
        <f>'[1]Tabelle1'!C16</f>
        <v>0</v>
      </c>
      <c r="F14" s="111">
        <f>'[1]Tabelle1'!D16</f>
        <v>0</v>
      </c>
      <c r="G14" s="131"/>
      <c r="H14" s="131"/>
      <c r="I14" s="110">
        <v>1</v>
      </c>
      <c r="J14" s="155"/>
      <c r="K14" s="156"/>
      <c r="L14" s="157"/>
      <c r="M14" s="149" t="str">
        <f>B$4</f>
        <v>GC frei</v>
      </c>
      <c r="N14" s="178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8">
        <f>SUM(N14,P14,R14,T14,V14,X14,-AK14)</f>
        <v>0</v>
      </c>
      <c r="AA14" s="179">
        <f>SUM(O14,Q14,S14,U14,W14,Y14,-AS14)</f>
        <v>0</v>
      </c>
      <c r="AB14" s="366">
        <f>SUM(Z14:AA14)</f>
        <v>0</v>
      </c>
      <c r="AD14" s="134">
        <f t="shared" si="0"/>
        <v>0</v>
      </c>
      <c r="AE14" s="402">
        <f t="shared" si="1"/>
        <v>0</v>
      </c>
      <c r="AF14" s="175">
        <f t="shared" si="2"/>
        <v>0</v>
      </c>
      <c r="AG14" s="175">
        <f t="shared" si="3"/>
        <v>0</v>
      </c>
      <c r="AH14" s="175">
        <f t="shared" si="4"/>
        <v>0</v>
      </c>
      <c r="AI14" s="175">
        <f t="shared" si="5"/>
        <v>0</v>
      </c>
      <c r="AJ14" s="175">
        <f t="shared" si="6"/>
        <v>0</v>
      </c>
      <c r="AK14" s="396">
        <f t="shared" si="7"/>
        <v>0</v>
      </c>
      <c r="AL14" s="175"/>
      <c r="AM14" s="175">
        <f t="shared" si="8"/>
        <v>0</v>
      </c>
      <c r="AN14" s="175">
        <f t="shared" si="9"/>
        <v>0</v>
      </c>
      <c r="AO14" s="175">
        <f t="shared" si="10"/>
        <v>0</v>
      </c>
      <c r="AP14" s="175">
        <f t="shared" si="11"/>
        <v>0</v>
      </c>
      <c r="AQ14" s="175">
        <f t="shared" si="12"/>
        <v>0</v>
      </c>
      <c r="AR14" s="175">
        <f t="shared" si="13"/>
        <v>0</v>
      </c>
      <c r="AS14" s="401">
        <f t="shared" si="14"/>
        <v>0</v>
      </c>
    </row>
    <row r="15" spans="2:45" ht="15.75" customHeight="1" thickBot="1">
      <c r="B15" s="457" t="e">
        <f>'[1]Tabelle1'!#REF!</f>
        <v>#REF!</v>
      </c>
      <c r="C15" s="373">
        <v>12</v>
      </c>
      <c r="D15" s="113">
        <f>'[1]Tabelle1'!B17</f>
        <v>0</v>
      </c>
      <c r="E15" s="271">
        <f>'[1]Tabelle1'!C17</f>
        <v>0</v>
      </c>
      <c r="F15" s="111">
        <f>'[1]Tabelle1'!D17</f>
        <v>0</v>
      </c>
      <c r="G15" s="131"/>
      <c r="H15" s="131"/>
      <c r="I15" s="110">
        <v>1</v>
      </c>
      <c r="J15" s="155"/>
      <c r="K15" s="156"/>
      <c r="L15" s="157"/>
      <c r="M15" s="149" t="str">
        <f>B$4</f>
        <v>GC frei</v>
      </c>
      <c r="N15" s="178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8">
        <f>SUM(N15,P15,R15,T15,V15,X15,-AK15)</f>
        <v>0</v>
      </c>
      <c r="AA15" s="179">
        <f>SUM(O15,Q15,S15,U15,W15,Y15,-AS15)</f>
        <v>0</v>
      </c>
      <c r="AB15" s="366">
        <f>SUM(Z15:AA15)</f>
        <v>0</v>
      </c>
      <c r="AD15" s="134">
        <f t="shared" si="0"/>
        <v>0</v>
      </c>
      <c r="AE15" s="402">
        <f t="shared" si="1"/>
        <v>0</v>
      </c>
      <c r="AF15" s="175">
        <f t="shared" si="2"/>
        <v>0</v>
      </c>
      <c r="AG15" s="175">
        <f t="shared" si="3"/>
        <v>0</v>
      </c>
      <c r="AH15" s="175">
        <f t="shared" si="4"/>
        <v>0</v>
      </c>
      <c r="AI15" s="175">
        <f t="shared" si="5"/>
        <v>0</v>
      </c>
      <c r="AJ15" s="175">
        <f t="shared" si="6"/>
        <v>0</v>
      </c>
      <c r="AK15" s="396">
        <f t="shared" si="7"/>
        <v>0</v>
      </c>
      <c r="AL15" s="175"/>
      <c r="AM15" s="175">
        <f t="shared" si="8"/>
        <v>0</v>
      </c>
      <c r="AN15" s="175">
        <f t="shared" si="9"/>
        <v>0</v>
      </c>
      <c r="AO15" s="175">
        <f t="shared" si="10"/>
        <v>0</v>
      </c>
      <c r="AP15" s="175">
        <f t="shared" si="11"/>
        <v>0</v>
      </c>
      <c r="AQ15" s="175">
        <f t="shared" si="12"/>
        <v>0</v>
      </c>
      <c r="AR15" s="175">
        <f t="shared" si="13"/>
        <v>0</v>
      </c>
      <c r="AS15" s="401">
        <f t="shared" si="14"/>
        <v>0</v>
      </c>
    </row>
    <row r="16" spans="2:45" ht="15.75" customHeight="1" hidden="1" thickBot="1">
      <c r="B16" s="425"/>
      <c r="C16" s="373">
        <v>13</v>
      </c>
      <c r="D16" s="113"/>
      <c r="E16" s="271"/>
      <c r="F16" s="111"/>
      <c r="G16" s="131"/>
      <c r="H16" s="131"/>
      <c r="I16" s="110">
        <v>1</v>
      </c>
      <c r="J16" s="155"/>
      <c r="K16" s="156"/>
      <c r="L16" s="157"/>
      <c r="M16" s="149" t="str">
        <f>B$4</f>
        <v>GC frei</v>
      </c>
      <c r="N16" s="178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8">
        <f>SUM(N16,P16,R16,T16,V16,X16,-AK16)</f>
        <v>0</v>
      </c>
      <c r="AA16" s="179">
        <f>SUM(O16,Q16,S16,U16,W16,Y16,-AS16)</f>
        <v>0</v>
      </c>
      <c r="AB16" s="366">
        <f>SUM(Z16:AA16)</f>
        <v>0</v>
      </c>
      <c r="AD16" s="134">
        <f t="shared" si="0"/>
        <v>0</v>
      </c>
      <c r="AE16" s="402">
        <f t="shared" si="1"/>
        <v>0</v>
      </c>
      <c r="AF16" s="175">
        <f t="shared" si="2"/>
        <v>0</v>
      </c>
      <c r="AG16" s="175">
        <f t="shared" si="3"/>
        <v>0</v>
      </c>
      <c r="AH16" s="175">
        <f t="shared" si="4"/>
        <v>0</v>
      </c>
      <c r="AI16" s="175">
        <f t="shared" si="5"/>
        <v>0</v>
      </c>
      <c r="AJ16" s="175">
        <f t="shared" si="6"/>
        <v>0</v>
      </c>
      <c r="AK16" s="396">
        <f t="shared" si="7"/>
        <v>0</v>
      </c>
      <c r="AL16" s="175"/>
      <c r="AM16" s="175">
        <f t="shared" si="8"/>
        <v>0</v>
      </c>
      <c r="AN16" s="175">
        <f t="shared" si="9"/>
        <v>0</v>
      </c>
      <c r="AO16" s="175">
        <f t="shared" si="10"/>
        <v>0</v>
      </c>
      <c r="AP16" s="175">
        <f t="shared" si="11"/>
        <v>0</v>
      </c>
      <c r="AQ16" s="175">
        <f t="shared" si="12"/>
        <v>0</v>
      </c>
      <c r="AR16" s="175">
        <f t="shared" si="13"/>
        <v>0</v>
      </c>
      <c r="AS16" s="401">
        <f t="shared" si="14"/>
        <v>0</v>
      </c>
    </row>
    <row r="17" spans="2:45" ht="15.75" customHeight="1" hidden="1" thickBot="1">
      <c r="B17" s="425"/>
      <c r="C17" s="373">
        <v>14</v>
      </c>
      <c r="D17" s="113"/>
      <c r="E17" s="271"/>
      <c r="F17" s="111"/>
      <c r="G17" s="131"/>
      <c r="H17" s="131"/>
      <c r="I17" s="110">
        <v>1</v>
      </c>
      <c r="J17" s="155"/>
      <c r="K17" s="156"/>
      <c r="L17" s="157"/>
      <c r="M17" s="149" t="str">
        <f>B$4</f>
        <v>GC frei</v>
      </c>
      <c r="N17" s="178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8">
        <f>SUM(N17,P17,R17,T17,V17,X17,-AK17)</f>
        <v>0</v>
      </c>
      <c r="AA17" s="179">
        <f>SUM(O17,Q17,S17,U17,W17,Y17,-AS17)</f>
        <v>0</v>
      </c>
      <c r="AB17" s="366">
        <f>SUM(Z17:AA17)</f>
        <v>0</v>
      </c>
      <c r="AD17" s="134">
        <f t="shared" si="0"/>
        <v>0</v>
      </c>
      <c r="AE17" s="402">
        <f t="shared" si="1"/>
        <v>0</v>
      </c>
      <c r="AF17" s="175">
        <f t="shared" si="2"/>
        <v>0</v>
      </c>
      <c r="AG17" s="175">
        <f t="shared" si="3"/>
        <v>0</v>
      </c>
      <c r="AH17" s="175">
        <f t="shared" si="4"/>
        <v>0</v>
      </c>
      <c r="AI17" s="175">
        <f t="shared" si="5"/>
        <v>0</v>
      </c>
      <c r="AJ17" s="175">
        <f t="shared" si="6"/>
        <v>0</v>
      </c>
      <c r="AK17" s="396">
        <f t="shared" si="7"/>
        <v>0</v>
      </c>
      <c r="AL17" s="175"/>
      <c r="AM17" s="175">
        <f t="shared" si="8"/>
        <v>0</v>
      </c>
      <c r="AN17" s="175">
        <f t="shared" si="9"/>
        <v>0</v>
      </c>
      <c r="AO17" s="175">
        <f t="shared" si="10"/>
        <v>0</v>
      </c>
      <c r="AP17" s="175">
        <f t="shared" si="11"/>
        <v>0</v>
      </c>
      <c r="AQ17" s="175">
        <f t="shared" si="12"/>
        <v>0</v>
      </c>
      <c r="AR17" s="175">
        <f t="shared" si="13"/>
        <v>0</v>
      </c>
      <c r="AS17" s="401">
        <f t="shared" si="14"/>
        <v>0</v>
      </c>
    </row>
    <row r="18" spans="2:45" ht="15.75" customHeight="1" hidden="1" thickBot="1">
      <c r="B18" s="425"/>
      <c r="C18" s="373">
        <v>15</v>
      </c>
      <c r="D18" s="113"/>
      <c r="E18" s="271"/>
      <c r="F18" s="111"/>
      <c r="G18" s="131"/>
      <c r="H18" s="131"/>
      <c r="I18" s="110">
        <v>1</v>
      </c>
      <c r="J18" s="155"/>
      <c r="K18" s="156"/>
      <c r="L18" s="157"/>
      <c r="M18" s="149" t="str">
        <f>B$4</f>
        <v>GC frei</v>
      </c>
      <c r="N18" s="178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8">
        <f>SUM(N18,P18,R18,T18,V18,X18,-AK18)</f>
        <v>0</v>
      </c>
      <c r="AA18" s="179">
        <f>SUM(O18,Q18,S18,U18,W18,Y18,-AS18)</f>
        <v>0</v>
      </c>
      <c r="AB18" s="366">
        <f>SUM(Z18:AA18)</f>
        <v>0</v>
      </c>
      <c r="AD18" s="134">
        <f t="shared" si="0"/>
        <v>0</v>
      </c>
      <c r="AE18" s="402">
        <f t="shared" si="1"/>
        <v>0</v>
      </c>
      <c r="AF18" s="175">
        <f t="shared" si="2"/>
        <v>0</v>
      </c>
      <c r="AG18" s="175">
        <f t="shared" si="3"/>
        <v>0</v>
      </c>
      <c r="AH18" s="175">
        <f t="shared" si="4"/>
        <v>0</v>
      </c>
      <c r="AI18" s="175">
        <f t="shared" si="5"/>
        <v>0</v>
      </c>
      <c r="AJ18" s="175">
        <f t="shared" si="6"/>
        <v>0</v>
      </c>
      <c r="AK18" s="396">
        <f t="shared" si="7"/>
        <v>0</v>
      </c>
      <c r="AL18" s="175"/>
      <c r="AM18" s="175">
        <f t="shared" si="8"/>
        <v>0</v>
      </c>
      <c r="AN18" s="175">
        <f t="shared" si="9"/>
        <v>0</v>
      </c>
      <c r="AO18" s="175">
        <f t="shared" si="10"/>
        <v>0</v>
      </c>
      <c r="AP18" s="175">
        <f t="shared" si="11"/>
        <v>0</v>
      </c>
      <c r="AQ18" s="175">
        <f t="shared" si="12"/>
        <v>0</v>
      </c>
      <c r="AR18" s="175">
        <f t="shared" si="13"/>
        <v>0</v>
      </c>
      <c r="AS18" s="401">
        <f t="shared" si="14"/>
        <v>0</v>
      </c>
    </row>
    <row r="19" spans="2:45" ht="15.75" customHeight="1" hidden="1" thickBot="1">
      <c r="B19" s="425"/>
      <c r="C19" s="373">
        <v>16</v>
      </c>
      <c r="D19" s="113"/>
      <c r="E19" s="271"/>
      <c r="F19" s="111"/>
      <c r="G19" s="131"/>
      <c r="H19" s="131"/>
      <c r="I19" s="110">
        <v>1</v>
      </c>
      <c r="J19" s="155"/>
      <c r="K19" s="156"/>
      <c r="L19" s="157"/>
      <c r="M19" s="149" t="str">
        <f>B$4</f>
        <v>GC frei</v>
      </c>
      <c r="N19" s="178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8">
        <f>SUM(N19,P19,R19,T19,V19,X19,-AK19)</f>
        <v>0</v>
      </c>
      <c r="AA19" s="179">
        <f>SUM(O19,Q19,S19,U19,W19,Y19,-AS19)</f>
        <v>0</v>
      </c>
      <c r="AB19" s="366">
        <f>SUM(Z19:AA19)</f>
        <v>0</v>
      </c>
      <c r="AD19" s="134">
        <f t="shared" si="0"/>
        <v>0</v>
      </c>
      <c r="AE19" s="402">
        <f t="shared" si="1"/>
        <v>0</v>
      </c>
      <c r="AF19" s="175">
        <f t="shared" si="2"/>
        <v>0</v>
      </c>
      <c r="AG19" s="175">
        <f t="shared" si="3"/>
        <v>0</v>
      </c>
      <c r="AH19" s="175">
        <f t="shared" si="4"/>
        <v>0</v>
      </c>
      <c r="AI19" s="175">
        <f t="shared" si="5"/>
        <v>0</v>
      </c>
      <c r="AJ19" s="175">
        <f t="shared" si="6"/>
        <v>0</v>
      </c>
      <c r="AK19" s="396">
        <f t="shared" si="7"/>
        <v>0</v>
      </c>
      <c r="AL19" s="175"/>
      <c r="AM19" s="175">
        <f t="shared" si="8"/>
        <v>0</v>
      </c>
      <c r="AN19" s="175">
        <f t="shared" si="9"/>
        <v>0</v>
      </c>
      <c r="AO19" s="175">
        <f t="shared" si="10"/>
        <v>0</v>
      </c>
      <c r="AP19" s="175">
        <f t="shared" si="11"/>
        <v>0</v>
      </c>
      <c r="AQ19" s="175">
        <f t="shared" si="12"/>
        <v>0</v>
      </c>
      <c r="AR19" s="175">
        <f t="shared" si="13"/>
        <v>0</v>
      </c>
      <c r="AS19" s="401">
        <f t="shared" si="14"/>
        <v>0</v>
      </c>
    </row>
    <row r="20" spans="2:45" ht="15.75" customHeight="1" hidden="1" thickBot="1">
      <c r="B20" s="425"/>
      <c r="C20" s="373">
        <v>17</v>
      </c>
      <c r="D20" s="113"/>
      <c r="E20" s="271"/>
      <c r="F20" s="111"/>
      <c r="G20" s="131"/>
      <c r="H20" s="131"/>
      <c r="I20" s="110">
        <v>1</v>
      </c>
      <c r="J20" s="155"/>
      <c r="K20" s="156"/>
      <c r="L20" s="157"/>
      <c r="M20" s="149" t="str">
        <f>B$4</f>
        <v>GC frei</v>
      </c>
      <c r="N20" s="178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8">
        <f>SUM(N20,P20,R20,T20,V20,X20,-AK20)</f>
        <v>0</v>
      </c>
      <c r="AA20" s="179">
        <f>SUM(O20,Q20,S20,U20,W20,Y20,-AS20)</f>
        <v>0</v>
      </c>
      <c r="AB20" s="366">
        <f>SUM(Z20:AA20)</f>
        <v>0</v>
      </c>
      <c r="AD20" s="134">
        <f t="shared" si="0"/>
        <v>0</v>
      </c>
      <c r="AE20" s="402">
        <f t="shared" si="1"/>
        <v>0</v>
      </c>
      <c r="AF20" s="175">
        <f t="shared" si="2"/>
        <v>0</v>
      </c>
      <c r="AG20" s="175">
        <f t="shared" si="3"/>
        <v>0</v>
      </c>
      <c r="AH20" s="175">
        <f t="shared" si="4"/>
        <v>0</v>
      </c>
      <c r="AI20" s="175">
        <f t="shared" si="5"/>
        <v>0</v>
      </c>
      <c r="AJ20" s="175">
        <f t="shared" si="6"/>
        <v>0</v>
      </c>
      <c r="AK20" s="396">
        <f t="shared" si="7"/>
        <v>0</v>
      </c>
      <c r="AL20" s="175"/>
      <c r="AM20" s="175">
        <f t="shared" si="8"/>
        <v>0</v>
      </c>
      <c r="AN20" s="175">
        <f t="shared" si="9"/>
        <v>0</v>
      </c>
      <c r="AO20" s="175">
        <f t="shared" si="10"/>
        <v>0</v>
      </c>
      <c r="AP20" s="175">
        <f t="shared" si="11"/>
        <v>0</v>
      </c>
      <c r="AQ20" s="175">
        <f t="shared" si="12"/>
        <v>0</v>
      </c>
      <c r="AR20" s="175">
        <f t="shared" si="13"/>
        <v>0</v>
      </c>
      <c r="AS20" s="401">
        <f t="shared" si="14"/>
        <v>0</v>
      </c>
    </row>
    <row r="21" spans="2:45" ht="15.75" customHeight="1" hidden="1" thickBot="1">
      <c r="B21" s="425"/>
      <c r="C21" s="373">
        <v>18</v>
      </c>
      <c r="D21" s="113"/>
      <c r="E21" s="271"/>
      <c r="F21" s="111"/>
      <c r="G21" s="131"/>
      <c r="H21" s="131"/>
      <c r="I21" s="110">
        <v>1</v>
      </c>
      <c r="J21" s="155"/>
      <c r="K21" s="156"/>
      <c r="L21" s="157"/>
      <c r="M21" s="149" t="str">
        <f>B$4</f>
        <v>GC frei</v>
      </c>
      <c r="N21" s="178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8">
        <f>SUM(N21,P21,R21,T21,V21,X21,-AK21)</f>
        <v>0</v>
      </c>
      <c r="AA21" s="179">
        <f>SUM(O21,Q21,S21,U21,W21,Y21,-AS21)</f>
        <v>0</v>
      </c>
      <c r="AB21" s="366">
        <f>SUM(Z21:AA21)</f>
        <v>0</v>
      </c>
      <c r="AD21" s="134">
        <f t="shared" si="0"/>
        <v>0</v>
      </c>
      <c r="AE21" s="402">
        <f t="shared" si="1"/>
        <v>0</v>
      </c>
      <c r="AF21" s="175">
        <f t="shared" si="2"/>
        <v>0</v>
      </c>
      <c r="AG21" s="175">
        <f t="shared" si="3"/>
        <v>0</v>
      </c>
      <c r="AH21" s="175">
        <f t="shared" si="4"/>
        <v>0</v>
      </c>
      <c r="AI21" s="175">
        <f t="shared" si="5"/>
        <v>0</v>
      </c>
      <c r="AJ21" s="175">
        <f t="shared" si="6"/>
        <v>0</v>
      </c>
      <c r="AK21" s="396">
        <f t="shared" si="7"/>
        <v>0</v>
      </c>
      <c r="AL21" s="175"/>
      <c r="AM21" s="175">
        <f t="shared" si="8"/>
        <v>0</v>
      </c>
      <c r="AN21" s="175">
        <f t="shared" si="9"/>
        <v>0</v>
      </c>
      <c r="AO21" s="175">
        <f t="shared" si="10"/>
        <v>0</v>
      </c>
      <c r="AP21" s="175">
        <f t="shared" si="11"/>
        <v>0</v>
      </c>
      <c r="AQ21" s="175">
        <f t="shared" si="12"/>
        <v>0</v>
      </c>
      <c r="AR21" s="175">
        <f t="shared" si="13"/>
        <v>0</v>
      </c>
      <c r="AS21" s="401">
        <f t="shared" si="14"/>
        <v>0</v>
      </c>
    </row>
    <row r="22" spans="2:45" ht="15.75" customHeight="1" hidden="1" thickBot="1">
      <c r="B22" s="425"/>
      <c r="C22" s="373">
        <v>19</v>
      </c>
      <c r="D22" s="113"/>
      <c r="E22" s="271"/>
      <c r="F22" s="111"/>
      <c r="G22" s="131"/>
      <c r="H22" s="131"/>
      <c r="I22" s="110">
        <v>1</v>
      </c>
      <c r="J22" s="155"/>
      <c r="K22" s="156"/>
      <c r="L22" s="157"/>
      <c r="M22" s="149" t="str">
        <f>B$4</f>
        <v>GC frei</v>
      </c>
      <c r="N22" s="178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8">
        <f>SUM(N22,P22,R22,T22,V22,X22,-AK22)</f>
        <v>0</v>
      </c>
      <c r="AA22" s="179">
        <f>SUM(O22,Q22,S22,U22,W22,Y22,-AS22)</f>
        <v>0</v>
      </c>
      <c r="AB22" s="366">
        <f>SUM(Z22:AA22)</f>
        <v>0</v>
      </c>
      <c r="AD22" s="134">
        <f t="shared" si="0"/>
        <v>0</v>
      </c>
      <c r="AE22" s="402">
        <f t="shared" si="1"/>
        <v>0</v>
      </c>
      <c r="AF22" s="175">
        <f t="shared" si="2"/>
        <v>0</v>
      </c>
      <c r="AG22" s="175">
        <f t="shared" si="3"/>
        <v>0</v>
      </c>
      <c r="AH22" s="175">
        <f t="shared" si="4"/>
        <v>0</v>
      </c>
      <c r="AI22" s="175">
        <f t="shared" si="5"/>
        <v>0</v>
      </c>
      <c r="AJ22" s="175">
        <f t="shared" si="6"/>
        <v>0</v>
      </c>
      <c r="AK22" s="396">
        <f t="shared" si="7"/>
        <v>0</v>
      </c>
      <c r="AL22" s="175"/>
      <c r="AM22" s="175">
        <f t="shared" si="8"/>
        <v>0</v>
      </c>
      <c r="AN22" s="175">
        <f t="shared" si="9"/>
        <v>0</v>
      </c>
      <c r="AO22" s="175">
        <f t="shared" si="10"/>
        <v>0</v>
      </c>
      <c r="AP22" s="175">
        <f t="shared" si="11"/>
        <v>0</v>
      </c>
      <c r="AQ22" s="175">
        <f t="shared" si="12"/>
        <v>0</v>
      </c>
      <c r="AR22" s="175">
        <f t="shared" si="13"/>
        <v>0</v>
      </c>
      <c r="AS22" s="401">
        <f t="shared" si="14"/>
        <v>0</v>
      </c>
    </row>
    <row r="23" spans="2:45" ht="15.75" customHeight="1" hidden="1" thickBot="1">
      <c r="B23" s="425"/>
      <c r="C23" s="373">
        <v>20</v>
      </c>
      <c r="D23" s="113"/>
      <c r="E23" s="271"/>
      <c r="F23" s="111"/>
      <c r="G23" s="131"/>
      <c r="H23" s="131"/>
      <c r="I23" s="110">
        <v>1</v>
      </c>
      <c r="J23" s="155"/>
      <c r="K23" s="156"/>
      <c r="L23" s="157"/>
      <c r="M23" s="149" t="str">
        <f>B$4</f>
        <v>GC frei</v>
      </c>
      <c r="N23" s="178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8">
        <f>SUM(N23,P23,R23,T23,V23,X23,-AK23)</f>
        <v>0</v>
      </c>
      <c r="AA23" s="179">
        <f>SUM(O23,Q23,S23,U23,W23,Y23,-AS23)</f>
        <v>0</v>
      </c>
      <c r="AB23" s="366">
        <f>SUM(Z23:AA23)</f>
        <v>0</v>
      </c>
      <c r="AD23" s="134">
        <f t="shared" si="0"/>
        <v>0</v>
      </c>
      <c r="AE23" s="402">
        <f t="shared" si="1"/>
        <v>0</v>
      </c>
      <c r="AF23" s="175">
        <f t="shared" si="2"/>
        <v>0</v>
      </c>
      <c r="AG23" s="175">
        <f t="shared" si="3"/>
        <v>0</v>
      </c>
      <c r="AH23" s="175">
        <f t="shared" si="4"/>
        <v>0</v>
      </c>
      <c r="AI23" s="175">
        <f t="shared" si="5"/>
        <v>0</v>
      </c>
      <c r="AJ23" s="175">
        <f t="shared" si="6"/>
        <v>0</v>
      </c>
      <c r="AK23" s="396">
        <f t="shared" si="7"/>
        <v>0</v>
      </c>
      <c r="AL23" s="175"/>
      <c r="AM23" s="175">
        <f t="shared" si="8"/>
        <v>0</v>
      </c>
      <c r="AN23" s="175">
        <f t="shared" si="9"/>
        <v>0</v>
      </c>
      <c r="AO23" s="175">
        <f t="shared" si="10"/>
        <v>0</v>
      </c>
      <c r="AP23" s="175">
        <f t="shared" si="11"/>
        <v>0</v>
      </c>
      <c r="AQ23" s="175">
        <f t="shared" si="12"/>
        <v>0</v>
      </c>
      <c r="AR23" s="175">
        <f t="shared" si="13"/>
        <v>0</v>
      </c>
      <c r="AS23" s="401">
        <f t="shared" si="14"/>
        <v>0</v>
      </c>
    </row>
    <row r="24" spans="2:45" ht="15.75" customHeight="1" hidden="1" thickBot="1">
      <c r="B24" s="425"/>
      <c r="C24" s="373">
        <v>21</v>
      </c>
      <c r="D24" s="113"/>
      <c r="E24" s="271"/>
      <c r="F24" s="111"/>
      <c r="G24" s="131"/>
      <c r="H24" s="131"/>
      <c r="I24" s="110">
        <v>1</v>
      </c>
      <c r="J24" s="155"/>
      <c r="K24" s="156"/>
      <c r="L24" s="157"/>
      <c r="M24" s="149" t="str">
        <f>B$4</f>
        <v>GC frei</v>
      </c>
      <c r="N24" s="178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8">
        <f>SUM(N24,P24,R24,T24,V24,X24,-AK24)</f>
        <v>0</v>
      </c>
      <c r="AA24" s="179">
        <f>SUM(O24,Q24,S24,U24,W24,Y24,-AS24)</f>
        <v>0</v>
      </c>
      <c r="AB24" s="366">
        <f>SUM(Z24:AA24)</f>
        <v>0</v>
      </c>
      <c r="AD24" s="134">
        <f t="shared" si="0"/>
        <v>0</v>
      </c>
      <c r="AE24" s="402">
        <f t="shared" si="1"/>
        <v>0</v>
      </c>
      <c r="AF24" s="175">
        <f t="shared" si="2"/>
        <v>0</v>
      </c>
      <c r="AG24" s="175">
        <f t="shared" si="3"/>
        <v>0</v>
      </c>
      <c r="AH24" s="175">
        <f t="shared" si="4"/>
        <v>0</v>
      </c>
      <c r="AI24" s="175">
        <f t="shared" si="5"/>
        <v>0</v>
      </c>
      <c r="AJ24" s="175">
        <f t="shared" si="6"/>
        <v>0</v>
      </c>
      <c r="AK24" s="396">
        <f t="shared" si="7"/>
        <v>0</v>
      </c>
      <c r="AL24" s="175"/>
      <c r="AM24" s="175">
        <f t="shared" si="8"/>
        <v>0</v>
      </c>
      <c r="AN24" s="175">
        <f t="shared" si="9"/>
        <v>0</v>
      </c>
      <c r="AO24" s="175">
        <f t="shared" si="10"/>
        <v>0</v>
      </c>
      <c r="AP24" s="175">
        <f t="shared" si="11"/>
        <v>0</v>
      </c>
      <c r="AQ24" s="175">
        <f t="shared" si="12"/>
        <v>0</v>
      </c>
      <c r="AR24" s="175">
        <f t="shared" si="13"/>
        <v>0</v>
      </c>
      <c r="AS24" s="401">
        <f t="shared" si="14"/>
        <v>0</v>
      </c>
    </row>
    <row r="25" spans="2:45" ht="15.75" customHeight="1" hidden="1" thickBot="1">
      <c r="B25" s="425"/>
      <c r="C25" s="373">
        <v>22</v>
      </c>
      <c r="D25" s="113"/>
      <c r="E25" s="271"/>
      <c r="F25" s="111"/>
      <c r="G25" s="131"/>
      <c r="H25" s="131"/>
      <c r="I25" s="110">
        <v>1</v>
      </c>
      <c r="J25" s="155"/>
      <c r="K25" s="156"/>
      <c r="L25" s="157"/>
      <c r="M25" s="149" t="str">
        <f>B$4</f>
        <v>GC frei</v>
      </c>
      <c r="N25" s="178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8">
        <f>SUM(N25,P25,R25,T25,V25,X25,-AK25)</f>
        <v>0</v>
      </c>
      <c r="AA25" s="179">
        <f>SUM(O25,Q25,S25,U25,W25,Y25,-AS25)</f>
        <v>0</v>
      </c>
      <c r="AB25" s="366">
        <f>SUM(Z25:AA25)</f>
        <v>0</v>
      </c>
      <c r="AD25" s="134">
        <f t="shared" si="0"/>
        <v>0</v>
      </c>
      <c r="AE25" s="402">
        <f t="shared" si="1"/>
        <v>0</v>
      </c>
      <c r="AF25" s="175">
        <f t="shared" si="2"/>
        <v>0</v>
      </c>
      <c r="AG25" s="175">
        <f t="shared" si="3"/>
        <v>0</v>
      </c>
      <c r="AH25" s="175">
        <f t="shared" si="4"/>
        <v>0</v>
      </c>
      <c r="AI25" s="175">
        <f t="shared" si="5"/>
        <v>0</v>
      </c>
      <c r="AJ25" s="175">
        <f t="shared" si="6"/>
        <v>0</v>
      </c>
      <c r="AK25" s="396">
        <f t="shared" si="7"/>
        <v>0</v>
      </c>
      <c r="AL25" s="175"/>
      <c r="AM25" s="175">
        <f t="shared" si="8"/>
        <v>0</v>
      </c>
      <c r="AN25" s="175">
        <f t="shared" si="9"/>
        <v>0</v>
      </c>
      <c r="AO25" s="175">
        <f t="shared" si="10"/>
        <v>0</v>
      </c>
      <c r="AP25" s="175">
        <f t="shared" si="11"/>
        <v>0</v>
      </c>
      <c r="AQ25" s="175">
        <f t="shared" si="12"/>
        <v>0</v>
      </c>
      <c r="AR25" s="175">
        <f t="shared" si="13"/>
        <v>0</v>
      </c>
      <c r="AS25" s="401">
        <f t="shared" si="14"/>
        <v>0</v>
      </c>
    </row>
    <row r="26" spans="2:45" ht="15.75" customHeight="1" hidden="1" thickBot="1">
      <c r="B26" s="425"/>
      <c r="C26" s="373">
        <v>23</v>
      </c>
      <c r="D26" s="113"/>
      <c r="E26" s="271"/>
      <c r="F26" s="111"/>
      <c r="G26" s="131"/>
      <c r="H26" s="131"/>
      <c r="I26" s="110">
        <v>1</v>
      </c>
      <c r="J26" s="155"/>
      <c r="K26" s="156"/>
      <c r="L26" s="157"/>
      <c r="M26" s="149" t="str">
        <f>B$4</f>
        <v>GC frei</v>
      </c>
      <c r="N26" s="178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8">
        <f>SUM(N26,P26,R26,T26,V26,X26,-AK26)</f>
        <v>0</v>
      </c>
      <c r="AA26" s="179">
        <f>SUM(O26,Q26,S26,U26,W26,Y26,-AS26)</f>
        <v>0</v>
      </c>
      <c r="AB26" s="366">
        <f>SUM(Z26:AA26)</f>
        <v>0</v>
      </c>
      <c r="AD26" s="134">
        <f t="shared" si="0"/>
        <v>0</v>
      </c>
      <c r="AE26" s="402">
        <f t="shared" si="1"/>
        <v>0</v>
      </c>
      <c r="AF26" s="175">
        <f t="shared" si="2"/>
        <v>0</v>
      </c>
      <c r="AG26" s="175">
        <f t="shared" si="3"/>
        <v>0</v>
      </c>
      <c r="AH26" s="175">
        <f t="shared" si="4"/>
        <v>0</v>
      </c>
      <c r="AI26" s="175">
        <f t="shared" si="5"/>
        <v>0</v>
      </c>
      <c r="AJ26" s="175">
        <f t="shared" si="6"/>
        <v>0</v>
      </c>
      <c r="AK26" s="396">
        <f t="shared" si="7"/>
        <v>0</v>
      </c>
      <c r="AL26" s="175"/>
      <c r="AM26" s="175">
        <f t="shared" si="8"/>
        <v>0</v>
      </c>
      <c r="AN26" s="175">
        <f t="shared" si="9"/>
        <v>0</v>
      </c>
      <c r="AO26" s="175">
        <f t="shared" si="10"/>
        <v>0</v>
      </c>
      <c r="AP26" s="175">
        <f t="shared" si="11"/>
        <v>0</v>
      </c>
      <c r="AQ26" s="175">
        <f t="shared" si="12"/>
        <v>0</v>
      </c>
      <c r="AR26" s="175">
        <f t="shared" si="13"/>
        <v>0</v>
      </c>
      <c r="AS26" s="401">
        <f t="shared" si="14"/>
        <v>0</v>
      </c>
    </row>
    <row r="27" spans="2:45" ht="15.75" customHeight="1" hidden="1" thickBot="1">
      <c r="B27" s="425"/>
      <c r="C27" s="373">
        <v>24</v>
      </c>
      <c r="D27" s="113"/>
      <c r="E27" s="271"/>
      <c r="F27" s="111"/>
      <c r="G27" s="131"/>
      <c r="H27" s="131"/>
      <c r="I27" s="110">
        <v>1</v>
      </c>
      <c r="J27" s="155"/>
      <c r="K27" s="156"/>
      <c r="L27" s="157"/>
      <c r="M27" s="149" t="str">
        <f>B$4</f>
        <v>GC frei</v>
      </c>
      <c r="N27" s="178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8">
        <f>SUM(N27,P27,R27,T27,V27,X27,-AK27)</f>
        <v>0</v>
      </c>
      <c r="AA27" s="179">
        <f>SUM(O27,Q27,S27,U27,W27,Y27,-AS27)</f>
        <v>0</v>
      </c>
      <c r="AB27" s="366">
        <f>SUM(Z27:AA27)</f>
        <v>0</v>
      </c>
      <c r="AD27" s="134">
        <f t="shared" si="0"/>
        <v>0</v>
      </c>
      <c r="AE27" s="402">
        <f t="shared" si="1"/>
        <v>0</v>
      </c>
      <c r="AF27" s="175">
        <f t="shared" si="2"/>
        <v>0</v>
      </c>
      <c r="AG27" s="175">
        <f t="shared" si="3"/>
        <v>0</v>
      </c>
      <c r="AH27" s="175">
        <f t="shared" si="4"/>
        <v>0</v>
      </c>
      <c r="AI27" s="175">
        <f t="shared" si="5"/>
        <v>0</v>
      </c>
      <c r="AJ27" s="175">
        <f t="shared" si="6"/>
        <v>0</v>
      </c>
      <c r="AK27" s="396">
        <f t="shared" si="7"/>
        <v>0</v>
      </c>
      <c r="AL27" s="175"/>
      <c r="AM27" s="175">
        <f t="shared" si="8"/>
        <v>0</v>
      </c>
      <c r="AN27" s="175">
        <f t="shared" si="9"/>
        <v>0</v>
      </c>
      <c r="AO27" s="175">
        <f t="shared" si="10"/>
        <v>0</v>
      </c>
      <c r="AP27" s="175">
        <f t="shared" si="11"/>
        <v>0</v>
      </c>
      <c r="AQ27" s="175">
        <f t="shared" si="12"/>
        <v>0</v>
      </c>
      <c r="AR27" s="175">
        <f t="shared" si="13"/>
        <v>0</v>
      </c>
      <c r="AS27" s="401">
        <f t="shared" si="14"/>
        <v>0</v>
      </c>
    </row>
    <row r="28" spans="2:45" ht="15.75" customHeight="1" hidden="1" thickBot="1">
      <c r="B28" s="425"/>
      <c r="C28" s="373">
        <v>25</v>
      </c>
      <c r="D28" s="113"/>
      <c r="E28" s="271"/>
      <c r="F28" s="111"/>
      <c r="G28" s="131"/>
      <c r="H28" s="131"/>
      <c r="I28" s="110">
        <v>1</v>
      </c>
      <c r="J28" s="155"/>
      <c r="K28" s="156"/>
      <c r="L28" s="157"/>
      <c r="M28" s="149" t="str">
        <f>B$4</f>
        <v>GC frei</v>
      </c>
      <c r="N28" s="178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8">
        <f>SUM(N28,P28,R28,T28,V28,X28,-AK28)</f>
        <v>0</v>
      </c>
      <c r="AA28" s="179">
        <f>SUM(O28,Q28,S28,U28,W28,Y28,-AS28)</f>
        <v>0</v>
      </c>
      <c r="AB28" s="366">
        <f>SUM(Z28:AA28)</f>
        <v>0</v>
      </c>
      <c r="AD28" s="134">
        <f t="shared" si="0"/>
        <v>0</v>
      </c>
      <c r="AE28" s="402">
        <f t="shared" si="1"/>
        <v>0</v>
      </c>
      <c r="AF28" s="175">
        <f t="shared" si="2"/>
        <v>0</v>
      </c>
      <c r="AG28" s="175">
        <f t="shared" si="3"/>
        <v>0</v>
      </c>
      <c r="AH28" s="175">
        <f t="shared" si="4"/>
        <v>0</v>
      </c>
      <c r="AI28" s="175">
        <f t="shared" si="5"/>
        <v>0</v>
      </c>
      <c r="AJ28" s="175">
        <f t="shared" si="6"/>
        <v>0</v>
      </c>
      <c r="AK28" s="396">
        <f t="shared" si="7"/>
        <v>0</v>
      </c>
      <c r="AL28" s="175"/>
      <c r="AM28" s="175">
        <f t="shared" si="8"/>
        <v>0</v>
      </c>
      <c r="AN28" s="175">
        <f t="shared" si="9"/>
        <v>0</v>
      </c>
      <c r="AO28" s="175">
        <f t="shared" si="10"/>
        <v>0</v>
      </c>
      <c r="AP28" s="175">
        <f t="shared" si="11"/>
        <v>0</v>
      </c>
      <c r="AQ28" s="175">
        <f t="shared" si="12"/>
        <v>0</v>
      </c>
      <c r="AR28" s="175">
        <f t="shared" si="13"/>
        <v>0</v>
      </c>
      <c r="AS28" s="401">
        <f t="shared" si="14"/>
        <v>0</v>
      </c>
    </row>
    <row r="29" spans="2:45" ht="15.75" customHeight="1" hidden="1" thickBot="1">
      <c r="B29" s="425"/>
      <c r="C29" s="373">
        <v>26</v>
      </c>
      <c r="D29" s="113"/>
      <c r="E29" s="271"/>
      <c r="F29" s="111"/>
      <c r="G29" s="131"/>
      <c r="H29" s="131"/>
      <c r="I29" s="110">
        <v>1</v>
      </c>
      <c r="J29" s="155"/>
      <c r="K29" s="156"/>
      <c r="L29" s="157"/>
      <c r="M29" s="149" t="str">
        <f>B$4</f>
        <v>GC frei</v>
      </c>
      <c r="N29" s="178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8">
        <f>SUM(N29,P29,R29,T29,V29,X29,-AK29)</f>
        <v>0</v>
      </c>
      <c r="AA29" s="179">
        <f>SUM(O29,Q29,S29,U29,W29,Y29,-AS29)</f>
        <v>0</v>
      </c>
      <c r="AB29" s="366">
        <f>SUM(Z29:AA29)</f>
        <v>0</v>
      </c>
      <c r="AD29" s="134">
        <f t="shared" si="0"/>
        <v>0</v>
      </c>
      <c r="AE29" s="402">
        <f t="shared" si="1"/>
        <v>0</v>
      </c>
      <c r="AF29" s="175">
        <f t="shared" si="2"/>
        <v>0</v>
      </c>
      <c r="AG29" s="175">
        <f t="shared" si="3"/>
        <v>0</v>
      </c>
      <c r="AH29" s="175">
        <f t="shared" si="4"/>
        <v>0</v>
      </c>
      <c r="AI29" s="175">
        <f t="shared" si="5"/>
        <v>0</v>
      </c>
      <c r="AJ29" s="175">
        <f t="shared" si="6"/>
        <v>0</v>
      </c>
      <c r="AK29" s="396">
        <f t="shared" si="7"/>
        <v>0</v>
      </c>
      <c r="AL29" s="175"/>
      <c r="AM29" s="175">
        <f t="shared" si="8"/>
        <v>0</v>
      </c>
      <c r="AN29" s="175">
        <f t="shared" si="9"/>
        <v>0</v>
      </c>
      <c r="AO29" s="175">
        <f t="shared" si="10"/>
        <v>0</v>
      </c>
      <c r="AP29" s="175">
        <f t="shared" si="11"/>
        <v>0</v>
      </c>
      <c r="AQ29" s="175">
        <f t="shared" si="12"/>
        <v>0</v>
      </c>
      <c r="AR29" s="175">
        <f t="shared" si="13"/>
        <v>0</v>
      </c>
      <c r="AS29" s="401">
        <f t="shared" si="14"/>
        <v>0</v>
      </c>
    </row>
    <row r="30" spans="2:45" ht="15.75" customHeight="1" hidden="1" thickBot="1">
      <c r="B30" s="425"/>
      <c r="C30" s="373">
        <v>27</v>
      </c>
      <c r="D30" s="113"/>
      <c r="E30" s="271"/>
      <c r="F30" s="111"/>
      <c r="G30" s="131"/>
      <c r="H30" s="131"/>
      <c r="I30" s="110">
        <v>1</v>
      </c>
      <c r="J30" s="155"/>
      <c r="K30" s="156"/>
      <c r="L30" s="157"/>
      <c r="M30" s="149" t="str">
        <f>B$4</f>
        <v>GC frei</v>
      </c>
      <c r="N30" s="178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8">
        <f>SUM(N30,P30,R30,T30,V30,X30,-AK30)</f>
        <v>0</v>
      </c>
      <c r="AA30" s="179">
        <f>SUM(O30,Q30,S30,U30,W30,Y30,-AS30)</f>
        <v>0</v>
      </c>
      <c r="AB30" s="366">
        <f>SUM(Z30:AA30)</f>
        <v>0</v>
      </c>
      <c r="AD30" s="134">
        <f t="shared" si="0"/>
        <v>0</v>
      </c>
      <c r="AE30" s="402">
        <f t="shared" si="1"/>
        <v>0</v>
      </c>
      <c r="AF30" s="175">
        <f t="shared" si="2"/>
        <v>0</v>
      </c>
      <c r="AG30" s="175">
        <f t="shared" si="3"/>
        <v>0</v>
      </c>
      <c r="AH30" s="175">
        <f t="shared" si="4"/>
        <v>0</v>
      </c>
      <c r="AI30" s="175">
        <f t="shared" si="5"/>
        <v>0</v>
      </c>
      <c r="AJ30" s="175">
        <f t="shared" si="6"/>
        <v>0</v>
      </c>
      <c r="AK30" s="396">
        <f t="shared" si="7"/>
        <v>0</v>
      </c>
      <c r="AL30" s="175"/>
      <c r="AM30" s="175">
        <f t="shared" si="8"/>
        <v>0</v>
      </c>
      <c r="AN30" s="175">
        <f t="shared" si="9"/>
        <v>0</v>
      </c>
      <c r="AO30" s="175">
        <f t="shared" si="10"/>
        <v>0</v>
      </c>
      <c r="AP30" s="175">
        <f t="shared" si="11"/>
        <v>0</v>
      </c>
      <c r="AQ30" s="175">
        <f t="shared" si="12"/>
        <v>0</v>
      </c>
      <c r="AR30" s="175">
        <f t="shared" si="13"/>
        <v>0</v>
      </c>
      <c r="AS30" s="401">
        <f t="shared" si="14"/>
        <v>0</v>
      </c>
    </row>
    <row r="31" spans="2:45" ht="15.75" customHeight="1" hidden="1" thickBot="1">
      <c r="B31" s="425"/>
      <c r="C31" s="373">
        <v>28</v>
      </c>
      <c r="D31" s="113"/>
      <c r="E31" s="271"/>
      <c r="F31" s="111"/>
      <c r="G31" s="131"/>
      <c r="H31" s="131"/>
      <c r="I31" s="110">
        <v>1</v>
      </c>
      <c r="J31" s="155"/>
      <c r="K31" s="156"/>
      <c r="L31" s="157"/>
      <c r="M31" s="149" t="str">
        <f>B$4</f>
        <v>GC frei</v>
      </c>
      <c r="N31" s="178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8">
        <f>SUM(N31,P31,R31,T31,V31,X31,-AK31)</f>
        <v>0</v>
      </c>
      <c r="AA31" s="179">
        <f>SUM(O31,Q31,S31,U31,W31,Y31,-AS31)</f>
        <v>0</v>
      </c>
      <c r="AB31" s="366">
        <f>SUM(Z31:AA31)</f>
        <v>0</v>
      </c>
      <c r="AD31" s="134">
        <f t="shared" si="0"/>
        <v>0</v>
      </c>
      <c r="AE31" s="402">
        <f t="shared" si="1"/>
        <v>0</v>
      </c>
      <c r="AF31" s="175">
        <f t="shared" si="2"/>
        <v>0</v>
      </c>
      <c r="AG31" s="175">
        <f t="shared" si="3"/>
        <v>0</v>
      </c>
      <c r="AH31" s="175">
        <f t="shared" si="4"/>
        <v>0</v>
      </c>
      <c r="AI31" s="175">
        <f t="shared" si="5"/>
        <v>0</v>
      </c>
      <c r="AJ31" s="175">
        <f t="shared" si="6"/>
        <v>0</v>
      </c>
      <c r="AK31" s="396">
        <f t="shared" si="7"/>
        <v>0</v>
      </c>
      <c r="AL31" s="175"/>
      <c r="AM31" s="175">
        <f t="shared" si="8"/>
        <v>0</v>
      </c>
      <c r="AN31" s="175">
        <f t="shared" si="9"/>
        <v>0</v>
      </c>
      <c r="AO31" s="175">
        <f t="shared" si="10"/>
        <v>0</v>
      </c>
      <c r="AP31" s="175">
        <f t="shared" si="11"/>
        <v>0</v>
      </c>
      <c r="AQ31" s="175">
        <f t="shared" si="12"/>
        <v>0</v>
      </c>
      <c r="AR31" s="175">
        <f t="shared" si="13"/>
        <v>0</v>
      </c>
      <c r="AS31" s="401">
        <f t="shared" si="14"/>
        <v>0</v>
      </c>
    </row>
    <row r="32" spans="2:45" ht="15.75" customHeight="1" hidden="1" thickBot="1">
      <c r="B32" s="425"/>
      <c r="C32" s="373">
        <v>29</v>
      </c>
      <c r="D32" s="113"/>
      <c r="E32" s="271"/>
      <c r="F32" s="111"/>
      <c r="G32" s="131"/>
      <c r="H32" s="131"/>
      <c r="I32" s="110">
        <v>1</v>
      </c>
      <c r="J32" s="155"/>
      <c r="K32" s="156"/>
      <c r="L32" s="157"/>
      <c r="M32" s="149" t="str">
        <f>B$4</f>
        <v>GC frei</v>
      </c>
      <c r="N32" s="178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8">
        <f>SUM(N32,P32,R32,T32,V32,X32,-AK32)</f>
        <v>0</v>
      </c>
      <c r="AA32" s="179">
        <f>SUM(O32,Q32,S32,U32,W32,Y32,-AS32)</f>
        <v>0</v>
      </c>
      <c r="AB32" s="366">
        <f>SUM(Z32:AA32)</f>
        <v>0</v>
      </c>
      <c r="AD32" s="134">
        <f t="shared" si="0"/>
        <v>0</v>
      </c>
      <c r="AE32" s="402">
        <f t="shared" si="1"/>
        <v>0</v>
      </c>
      <c r="AF32" s="175">
        <f t="shared" si="2"/>
        <v>0</v>
      </c>
      <c r="AG32" s="175">
        <f t="shared" si="3"/>
        <v>0</v>
      </c>
      <c r="AH32" s="175">
        <f t="shared" si="4"/>
        <v>0</v>
      </c>
      <c r="AI32" s="175">
        <f t="shared" si="5"/>
        <v>0</v>
      </c>
      <c r="AJ32" s="175">
        <f t="shared" si="6"/>
        <v>0</v>
      </c>
      <c r="AK32" s="396">
        <f t="shared" si="7"/>
        <v>0</v>
      </c>
      <c r="AL32" s="175"/>
      <c r="AM32" s="175">
        <f t="shared" si="8"/>
        <v>0</v>
      </c>
      <c r="AN32" s="175">
        <f t="shared" si="9"/>
        <v>0</v>
      </c>
      <c r="AO32" s="175">
        <f t="shared" si="10"/>
        <v>0</v>
      </c>
      <c r="AP32" s="175">
        <f t="shared" si="11"/>
        <v>0</v>
      </c>
      <c r="AQ32" s="175">
        <f t="shared" si="12"/>
        <v>0</v>
      </c>
      <c r="AR32" s="175">
        <f t="shared" si="13"/>
        <v>0</v>
      </c>
      <c r="AS32" s="401">
        <f t="shared" si="14"/>
        <v>0</v>
      </c>
    </row>
    <row r="33" spans="2:45" ht="15.75" customHeight="1" hidden="1" thickBot="1">
      <c r="B33" s="425"/>
      <c r="C33" s="373">
        <v>30</v>
      </c>
      <c r="D33" s="113"/>
      <c r="E33" s="271"/>
      <c r="F33" s="111"/>
      <c r="G33" s="131"/>
      <c r="H33" s="131"/>
      <c r="I33" s="112">
        <v>1</v>
      </c>
      <c r="J33" s="155"/>
      <c r="K33" s="156"/>
      <c r="L33" s="157"/>
      <c r="M33" s="149" t="str">
        <f>B$4</f>
        <v>GC frei</v>
      </c>
      <c r="N33" s="178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8">
        <f>SUM(N33,P33,R33,T33,V33,X33,-AK33)</f>
        <v>0</v>
      </c>
      <c r="AA33" s="179">
        <f>SUM(O33,Q33,S33,U33,W33,Y33,-AS33)</f>
        <v>0</v>
      </c>
      <c r="AB33" s="366">
        <f>SUM(Z33:AA33)</f>
        <v>0</v>
      </c>
      <c r="AD33" s="134">
        <f t="shared" si="0"/>
        <v>0</v>
      </c>
      <c r="AE33" s="402">
        <f t="shared" si="1"/>
        <v>0</v>
      </c>
      <c r="AF33" s="175">
        <f t="shared" si="2"/>
        <v>0</v>
      </c>
      <c r="AG33" s="175">
        <f t="shared" si="3"/>
        <v>0</v>
      </c>
      <c r="AH33" s="175">
        <f t="shared" si="4"/>
        <v>0</v>
      </c>
      <c r="AI33" s="175">
        <f t="shared" si="5"/>
        <v>0</v>
      </c>
      <c r="AJ33" s="175">
        <f t="shared" si="6"/>
        <v>0</v>
      </c>
      <c r="AK33" s="396">
        <f t="shared" si="7"/>
        <v>0</v>
      </c>
      <c r="AL33" s="175"/>
      <c r="AM33" s="175">
        <f t="shared" si="8"/>
        <v>0</v>
      </c>
      <c r="AN33" s="175">
        <f t="shared" si="9"/>
        <v>0</v>
      </c>
      <c r="AO33" s="175">
        <f t="shared" si="10"/>
        <v>0</v>
      </c>
      <c r="AP33" s="175">
        <f t="shared" si="11"/>
        <v>0</v>
      </c>
      <c r="AQ33" s="175">
        <f t="shared" si="12"/>
        <v>0</v>
      </c>
      <c r="AR33" s="175">
        <f t="shared" si="13"/>
        <v>0</v>
      </c>
      <c r="AS33" s="401">
        <f t="shared" si="14"/>
        <v>0</v>
      </c>
    </row>
    <row r="34" spans="2:45" ht="15.75" customHeight="1" hidden="1" thickBot="1">
      <c r="B34" s="425"/>
      <c r="C34" s="373">
        <v>31</v>
      </c>
      <c r="D34" s="113"/>
      <c r="E34" s="271"/>
      <c r="F34" s="111"/>
      <c r="G34" s="131"/>
      <c r="H34" s="131"/>
      <c r="I34" s="110">
        <v>1</v>
      </c>
      <c r="J34" s="155"/>
      <c r="K34" s="156"/>
      <c r="L34" s="157"/>
      <c r="M34" s="149" t="str">
        <f>B$4</f>
        <v>GC frei</v>
      </c>
      <c r="N34" s="178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8">
        <f>SUM(N34,P34,R34,T34,V34,X34,-AK34)</f>
        <v>0</v>
      </c>
      <c r="AA34" s="179">
        <f>SUM(O34,Q34,S34,U34,W34,Y34,-AS34)</f>
        <v>0</v>
      </c>
      <c r="AB34" s="366">
        <f>SUM(Z34:AA34)</f>
        <v>0</v>
      </c>
      <c r="AD34" s="134">
        <f t="shared" si="0"/>
        <v>0</v>
      </c>
      <c r="AE34" s="402">
        <f t="shared" si="1"/>
        <v>0</v>
      </c>
      <c r="AF34" s="175">
        <f t="shared" si="2"/>
        <v>0</v>
      </c>
      <c r="AG34" s="175">
        <f t="shared" si="3"/>
        <v>0</v>
      </c>
      <c r="AH34" s="175">
        <f t="shared" si="4"/>
        <v>0</v>
      </c>
      <c r="AI34" s="175">
        <f t="shared" si="5"/>
        <v>0</v>
      </c>
      <c r="AJ34" s="175">
        <f t="shared" si="6"/>
        <v>0</v>
      </c>
      <c r="AK34" s="396">
        <f t="shared" si="7"/>
        <v>0</v>
      </c>
      <c r="AL34" s="175"/>
      <c r="AM34" s="175">
        <f t="shared" si="8"/>
        <v>0</v>
      </c>
      <c r="AN34" s="175">
        <f t="shared" si="9"/>
        <v>0</v>
      </c>
      <c r="AO34" s="175">
        <f t="shared" si="10"/>
        <v>0</v>
      </c>
      <c r="AP34" s="175">
        <f t="shared" si="11"/>
        <v>0</v>
      </c>
      <c r="AQ34" s="175">
        <f t="shared" si="12"/>
        <v>0</v>
      </c>
      <c r="AR34" s="175">
        <f t="shared" si="13"/>
        <v>0</v>
      </c>
      <c r="AS34" s="401">
        <f t="shared" si="14"/>
        <v>0</v>
      </c>
    </row>
    <row r="35" spans="2:45" ht="15.75" customHeight="1" hidden="1" thickBot="1">
      <c r="B35" s="425"/>
      <c r="C35" s="373">
        <v>32</v>
      </c>
      <c r="D35" s="113"/>
      <c r="E35" s="271"/>
      <c r="F35" s="111"/>
      <c r="G35" s="131"/>
      <c r="H35" s="131"/>
      <c r="I35" s="110">
        <v>1</v>
      </c>
      <c r="J35" s="155"/>
      <c r="K35" s="156"/>
      <c r="L35" s="157"/>
      <c r="M35" s="149" t="str">
        <f>B$4</f>
        <v>GC frei</v>
      </c>
      <c r="N35" s="178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8">
        <f>SUM(N35,P35,R35,T35,V35,X35,-AK35)</f>
        <v>0</v>
      </c>
      <c r="AA35" s="179">
        <f>SUM(O35,Q35,S35,U35,W35,Y35,-AS35)</f>
        <v>0</v>
      </c>
      <c r="AB35" s="366">
        <f>SUM(Z35:AA35)</f>
        <v>0</v>
      </c>
      <c r="AD35" s="134">
        <f t="shared" si="0"/>
        <v>0</v>
      </c>
      <c r="AE35" s="402">
        <f t="shared" si="1"/>
        <v>0</v>
      </c>
      <c r="AF35" s="175">
        <f t="shared" si="2"/>
        <v>0</v>
      </c>
      <c r="AG35" s="175">
        <f t="shared" si="3"/>
        <v>0</v>
      </c>
      <c r="AH35" s="175">
        <f t="shared" si="4"/>
        <v>0</v>
      </c>
      <c r="AI35" s="175">
        <f t="shared" si="5"/>
        <v>0</v>
      </c>
      <c r="AJ35" s="175">
        <f t="shared" si="6"/>
        <v>0</v>
      </c>
      <c r="AK35" s="396">
        <f t="shared" si="7"/>
        <v>0</v>
      </c>
      <c r="AL35" s="175"/>
      <c r="AM35" s="175">
        <f t="shared" si="8"/>
        <v>0</v>
      </c>
      <c r="AN35" s="175">
        <f t="shared" si="9"/>
        <v>0</v>
      </c>
      <c r="AO35" s="175">
        <f t="shared" si="10"/>
        <v>0</v>
      </c>
      <c r="AP35" s="175">
        <f t="shared" si="11"/>
        <v>0</v>
      </c>
      <c r="AQ35" s="175">
        <f t="shared" si="12"/>
        <v>0</v>
      </c>
      <c r="AR35" s="175">
        <f t="shared" si="13"/>
        <v>0</v>
      </c>
      <c r="AS35" s="401">
        <f t="shared" si="14"/>
        <v>0</v>
      </c>
    </row>
    <row r="36" spans="2:45" ht="18" hidden="1" thickBot="1">
      <c r="B36" s="425"/>
      <c r="C36" s="373">
        <v>33</v>
      </c>
      <c r="D36" s="108"/>
      <c r="E36" s="272"/>
      <c r="F36" s="109"/>
      <c r="G36" s="131"/>
      <c r="H36" s="131"/>
      <c r="I36" s="110">
        <v>1</v>
      </c>
      <c r="J36" s="155"/>
      <c r="K36" s="156"/>
      <c r="L36" s="157"/>
      <c r="M36" s="149" t="str">
        <f>B$4</f>
        <v>GC frei</v>
      </c>
      <c r="N36" s="178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8">
        <f>SUM(N36,P36,R36,T36,V36,X36,-AK36)</f>
        <v>0</v>
      </c>
      <c r="AA36" s="179">
        <f>SUM(O36,Q36,S36,U36,W36,Y36,-AS36)</f>
        <v>0</v>
      </c>
      <c r="AB36" s="366">
        <f>SUM(Z36:AA36)</f>
        <v>0</v>
      </c>
      <c r="AD36" s="134">
        <f t="shared" si="0"/>
        <v>0</v>
      </c>
      <c r="AE36" s="402">
        <f t="shared" si="1"/>
        <v>0</v>
      </c>
      <c r="AF36" s="175">
        <f t="shared" si="2"/>
        <v>0</v>
      </c>
      <c r="AG36" s="175">
        <f t="shared" si="3"/>
        <v>0</v>
      </c>
      <c r="AH36" s="175">
        <f t="shared" si="4"/>
        <v>0</v>
      </c>
      <c r="AI36" s="175">
        <f t="shared" si="5"/>
        <v>0</v>
      </c>
      <c r="AJ36" s="175">
        <f t="shared" si="6"/>
        <v>0</v>
      </c>
      <c r="AK36" s="396">
        <f t="shared" si="7"/>
        <v>0</v>
      </c>
      <c r="AL36" s="175"/>
      <c r="AM36" s="175">
        <f t="shared" si="8"/>
        <v>0</v>
      </c>
      <c r="AN36" s="175">
        <f t="shared" si="9"/>
        <v>0</v>
      </c>
      <c r="AO36" s="175">
        <f t="shared" si="10"/>
        <v>0</v>
      </c>
      <c r="AP36" s="175">
        <f t="shared" si="11"/>
        <v>0</v>
      </c>
      <c r="AQ36" s="175">
        <f t="shared" si="12"/>
        <v>0</v>
      </c>
      <c r="AR36" s="175">
        <f t="shared" si="13"/>
        <v>0</v>
      </c>
      <c r="AS36" s="401">
        <f t="shared" si="14"/>
        <v>0</v>
      </c>
    </row>
    <row r="37" spans="2:45" ht="18" hidden="1" thickBot="1">
      <c r="B37" s="425"/>
      <c r="C37" s="373">
        <v>34</v>
      </c>
      <c r="D37" s="108"/>
      <c r="E37" s="272"/>
      <c r="F37" s="109"/>
      <c r="G37" s="131"/>
      <c r="H37" s="131"/>
      <c r="I37" s="112">
        <v>1</v>
      </c>
      <c r="J37" s="155"/>
      <c r="K37" s="156"/>
      <c r="L37" s="157"/>
      <c r="M37" s="149" t="str">
        <f>B$4</f>
        <v>GC frei</v>
      </c>
      <c r="N37" s="178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8">
        <f>SUM(N37,P37,R37,T37,V37,X37,-AK37)</f>
        <v>0</v>
      </c>
      <c r="AA37" s="179">
        <f>SUM(O37,Q37,S37,U37,W37,Y37,-AS37)</f>
        <v>0</v>
      </c>
      <c r="AB37" s="366">
        <f>SUM(Z37:AA37)</f>
        <v>0</v>
      </c>
      <c r="AD37" s="134">
        <f t="shared" si="0"/>
        <v>0</v>
      </c>
      <c r="AE37" s="402">
        <f t="shared" si="1"/>
        <v>0</v>
      </c>
      <c r="AF37" s="175">
        <f t="shared" si="2"/>
        <v>0</v>
      </c>
      <c r="AG37" s="175">
        <f t="shared" si="3"/>
        <v>0</v>
      </c>
      <c r="AH37" s="175">
        <f t="shared" si="4"/>
        <v>0</v>
      </c>
      <c r="AI37" s="175">
        <f t="shared" si="5"/>
        <v>0</v>
      </c>
      <c r="AJ37" s="175">
        <f t="shared" si="6"/>
        <v>0</v>
      </c>
      <c r="AK37" s="396">
        <f t="shared" si="7"/>
        <v>0</v>
      </c>
      <c r="AL37" s="175"/>
      <c r="AM37" s="175">
        <f t="shared" si="8"/>
        <v>0</v>
      </c>
      <c r="AN37" s="175">
        <f t="shared" si="9"/>
        <v>0</v>
      </c>
      <c r="AO37" s="175">
        <f t="shared" si="10"/>
        <v>0</v>
      </c>
      <c r="AP37" s="175">
        <f t="shared" si="11"/>
        <v>0</v>
      </c>
      <c r="AQ37" s="175">
        <f t="shared" si="12"/>
        <v>0</v>
      </c>
      <c r="AR37" s="175">
        <f t="shared" si="13"/>
        <v>0</v>
      </c>
      <c r="AS37" s="401">
        <f t="shared" si="14"/>
        <v>0</v>
      </c>
    </row>
    <row r="38" spans="2:45" ht="18" hidden="1" thickBot="1">
      <c r="B38" s="425"/>
      <c r="C38" s="373">
        <v>35</v>
      </c>
      <c r="D38" s="108"/>
      <c r="E38" s="272"/>
      <c r="F38" s="109"/>
      <c r="G38" s="131"/>
      <c r="H38" s="131"/>
      <c r="I38" s="110">
        <v>1</v>
      </c>
      <c r="J38" s="155"/>
      <c r="K38" s="156"/>
      <c r="L38" s="157"/>
      <c r="M38" s="149" t="str">
        <f>B$4</f>
        <v>GC frei</v>
      </c>
      <c r="N38" s="178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8">
        <f>SUM(N38,P38,R38,T38,V38,X38,-AK38)</f>
        <v>0</v>
      </c>
      <c r="AA38" s="179">
        <f>SUM(O38,Q38,S38,U38,W38,Y38,-AS38)</f>
        <v>0</v>
      </c>
      <c r="AB38" s="366">
        <f>SUM(Z38:AA38)</f>
        <v>0</v>
      </c>
      <c r="AD38" s="134">
        <f t="shared" si="0"/>
        <v>0</v>
      </c>
      <c r="AE38" s="402">
        <f t="shared" si="1"/>
        <v>0</v>
      </c>
      <c r="AF38" s="175">
        <f t="shared" si="2"/>
        <v>0</v>
      </c>
      <c r="AG38" s="175">
        <f t="shared" si="3"/>
        <v>0</v>
      </c>
      <c r="AH38" s="175">
        <f t="shared" si="4"/>
        <v>0</v>
      </c>
      <c r="AI38" s="175">
        <f t="shared" si="5"/>
        <v>0</v>
      </c>
      <c r="AJ38" s="175">
        <f t="shared" si="6"/>
        <v>0</v>
      </c>
      <c r="AK38" s="396">
        <f t="shared" si="7"/>
        <v>0</v>
      </c>
      <c r="AL38" s="175"/>
      <c r="AM38" s="175">
        <f t="shared" si="8"/>
        <v>0</v>
      </c>
      <c r="AN38" s="175">
        <f t="shared" si="9"/>
        <v>0</v>
      </c>
      <c r="AO38" s="175">
        <f t="shared" si="10"/>
        <v>0</v>
      </c>
      <c r="AP38" s="175">
        <f t="shared" si="11"/>
        <v>0</v>
      </c>
      <c r="AQ38" s="175">
        <f t="shared" si="12"/>
        <v>0</v>
      </c>
      <c r="AR38" s="175">
        <f t="shared" si="13"/>
        <v>0</v>
      </c>
      <c r="AS38" s="401">
        <f t="shared" si="14"/>
        <v>0</v>
      </c>
    </row>
    <row r="39" spans="2:45" ht="18" hidden="1" thickBot="1">
      <c r="B39" s="425"/>
      <c r="C39" s="373">
        <v>36</v>
      </c>
      <c r="D39" s="108"/>
      <c r="E39" s="272"/>
      <c r="F39" s="109"/>
      <c r="G39" s="131"/>
      <c r="H39" s="131"/>
      <c r="I39" s="110">
        <v>1</v>
      </c>
      <c r="J39" s="155"/>
      <c r="K39" s="156"/>
      <c r="L39" s="157"/>
      <c r="M39" s="149" t="str">
        <f>B$4</f>
        <v>GC frei</v>
      </c>
      <c r="N39" s="178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8">
        <f>SUM(N39,P39,R39,T39,V39,X39,-AK39)</f>
        <v>0</v>
      </c>
      <c r="AA39" s="179">
        <f>SUM(O39,Q39,S39,U39,W39,Y39,-AS39)</f>
        <v>0</v>
      </c>
      <c r="AB39" s="366">
        <f>SUM(Z39:AA39)</f>
        <v>0</v>
      </c>
      <c r="AD39" s="134">
        <f t="shared" si="0"/>
        <v>0</v>
      </c>
      <c r="AE39" s="402">
        <f t="shared" si="1"/>
        <v>0</v>
      </c>
      <c r="AF39" s="175">
        <f t="shared" si="2"/>
        <v>0</v>
      </c>
      <c r="AG39" s="175">
        <f t="shared" si="3"/>
        <v>0</v>
      </c>
      <c r="AH39" s="175">
        <f t="shared" si="4"/>
        <v>0</v>
      </c>
      <c r="AI39" s="175">
        <f t="shared" si="5"/>
        <v>0</v>
      </c>
      <c r="AJ39" s="175">
        <f t="shared" si="6"/>
        <v>0</v>
      </c>
      <c r="AK39" s="396">
        <f t="shared" si="7"/>
        <v>0</v>
      </c>
      <c r="AL39" s="175"/>
      <c r="AM39" s="175">
        <f t="shared" si="8"/>
        <v>0</v>
      </c>
      <c r="AN39" s="175">
        <f t="shared" si="9"/>
        <v>0</v>
      </c>
      <c r="AO39" s="175">
        <f t="shared" si="10"/>
        <v>0</v>
      </c>
      <c r="AP39" s="175">
        <f t="shared" si="11"/>
        <v>0</v>
      </c>
      <c r="AQ39" s="175">
        <f t="shared" si="12"/>
        <v>0</v>
      </c>
      <c r="AR39" s="175">
        <f t="shared" si="13"/>
        <v>0</v>
      </c>
      <c r="AS39" s="401">
        <f t="shared" si="14"/>
        <v>0</v>
      </c>
    </row>
    <row r="40" spans="2:45" ht="18" hidden="1" thickBot="1">
      <c r="B40" s="425"/>
      <c r="C40" s="373">
        <v>37</v>
      </c>
      <c r="D40" s="108"/>
      <c r="E40" s="272"/>
      <c r="F40" s="109"/>
      <c r="G40" s="131"/>
      <c r="H40" s="131"/>
      <c r="I40" s="110">
        <v>1</v>
      </c>
      <c r="J40" s="155"/>
      <c r="K40" s="156"/>
      <c r="L40" s="157"/>
      <c r="M40" s="149" t="str">
        <f>B$4</f>
        <v>GC frei</v>
      </c>
      <c r="N40" s="178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8">
        <f>SUM(N40,P40,R40,T40,V40,X40,-AK40)</f>
        <v>0</v>
      </c>
      <c r="AA40" s="179">
        <f>SUM(O40,Q40,S40,U40,W40,Y40,-AS40)</f>
        <v>0</v>
      </c>
      <c r="AB40" s="366">
        <f>SUM(Z40:AA40)</f>
        <v>0</v>
      </c>
      <c r="AD40" s="134">
        <f t="shared" si="0"/>
        <v>0</v>
      </c>
      <c r="AE40" s="402">
        <f t="shared" si="1"/>
        <v>0</v>
      </c>
      <c r="AF40" s="175">
        <f t="shared" si="2"/>
        <v>0</v>
      </c>
      <c r="AG40" s="175">
        <f t="shared" si="3"/>
        <v>0</v>
      </c>
      <c r="AH40" s="175">
        <f t="shared" si="4"/>
        <v>0</v>
      </c>
      <c r="AI40" s="175">
        <f t="shared" si="5"/>
        <v>0</v>
      </c>
      <c r="AJ40" s="175">
        <f t="shared" si="6"/>
        <v>0</v>
      </c>
      <c r="AK40" s="396">
        <f t="shared" si="7"/>
        <v>0</v>
      </c>
      <c r="AL40" s="175"/>
      <c r="AM40" s="175">
        <f t="shared" si="8"/>
        <v>0</v>
      </c>
      <c r="AN40" s="175">
        <f t="shared" si="9"/>
        <v>0</v>
      </c>
      <c r="AO40" s="175">
        <f t="shared" si="10"/>
        <v>0</v>
      </c>
      <c r="AP40" s="175">
        <f t="shared" si="11"/>
        <v>0</v>
      </c>
      <c r="AQ40" s="175">
        <f t="shared" si="12"/>
        <v>0</v>
      </c>
      <c r="AR40" s="175">
        <f t="shared" si="13"/>
        <v>0</v>
      </c>
      <c r="AS40" s="401">
        <f t="shared" si="14"/>
        <v>0</v>
      </c>
    </row>
    <row r="41" spans="2:45" ht="18" hidden="1" thickBot="1">
      <c r="B41" s="425"/>
      <c r="C41" s="373">
        <v>38</v>
      </c>
      <c r="D41" s="108"/>
      <c r="E41" s="272"/>
      <c r="F41" s="109"/>
      <c r="G41" s="131"/>
      <c r="H41" s="131"/>
      <c r="I41" s="110">
        <v>1</v>
      </c>
      <c r="J41" s="155"/>
      <c r="K41" s="156"/>
      <c r="L41" s="157"/>
      <c r="M41" s="149" t="str">
        <f>B$4</f>
        <v>GC frei</v>
      </c>
      <c r="N41" s="178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8">
        <f>SUM(N41,P41,R41,T41,V41,X41,-AK41)</f>
        <v>0</v>
      </c>
      <c r="AA41" s="179">
        <f>SUM(O41,Q41,S41,U41,W41,Y41,-AS41)</f>
        <v>0</v>
      </c>
      <c r="AB41" s="366">
        <f>SUM(Z41:AA41)</f>
        <v>0</v>
      </c>
      <c r="AD41" s="134">
        <f t="shared" si="0"/>
        <v>0</v>
      </c>
      <c r="AE41" s="402">
        <f t="shared" si="1"/>
        <v>0</v>
      </c>
      <c r="AF41" s="175">
        <f t="shared" si="2"/>
        <v>0</v>
      </c>
      <c r="AG41" s="175">
        <f t="shared" si="3"/>
        <v>0</v>
      </c>
      <c r="AH41" s="175">
        <f t="shared" si="4"/>
        <v>0</v>
      </c>
      <c r="AI41" s="175">
        <f t="shared" si="5"/>
        <v>0</v>
      </c>
      <c r="AJ41" s="175">
        <f t="shared" si="6"/>
        <v>0</v>
      </c>
      <c r="AK41" s="396">
        <f t="shared" si="7"/>
        <v>0</v>
      </c>
      <c r="AL41" s="175"/>
      <c r="AM41" s="175">
        <f t="shared" si="8"/>
        <v>0</v>
      </c>
      <c r="AN41" s="175">
        <f t="shared" si="9"/>
        <v>0</v>
      </c>
      <c r="AO41" s="175">
        <f t="shared" si="10"/>
        <v>0</v>
      </c>
      <c r="AP41" s="175">
        <f t="shared" si="11"/>
        <v>0</v>
      </c>
      <c r="AQ41" s="175">
        <f t="shared" si="12"/>
        <v>0</v>
      </c>
      <c r="AR41" s="175">
        <f t="shared" si="13"/>
        <v>0</v>
      </c>
      <c r="AS41" s="401">
        <f t="shared" si="14"/>
        <v>0</v>
      </c>
    </row>
    <row r="42" spans="2:45" ht="18" hidden="1" thickBot="1">
      <c r="B42" s="425"/>
      <c r="C42" s="373">
        <v>39</v>
      </c>
      <c r="D42" s="108"/>
      <c r="E42" s="272"/>
      <c r="F42" s="109"/>
      <c r="G42" s="131"/>
      <c r="H42" s="131"/>
      <c r="I42" s="110">
        <v>1</v>
      </c>
      <c r="J42" s="155"/>
      <c r="K42" s="156"/>
      <c r="L42" s="157"/>
      <c r="M42" s="149" t="str">
        <f>B$4</f>
        <v>GC frei</v>
      </c>
      <c r="N42" s="180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0">
        <f>SUM(N42,P42,R42,T42,V42,X42,-AK42)</f>
        <v>0</v>
      </c>
      <c r="AA42" s="181">
        <f>SUM(O42,Q42,S42,U42,W42,Y42,-AS42)</f>
        <v>0</v>
      </c>
      <c r="AB42" s="366">
        <f>SUM(Z42:AA42)</f>
        <v>0</v>
      </c>
      <c r="AD42" s="134">
        <f t="shared" si="0"/>
        <v>0</v>
      </c>
      <c r="AE42" s="402">
        <f t="shared" si="1"/>
        <v>0</v>
      </c>
      <c r="AF42" s="175">
        <f t="shared" si="2"/>
        <v>0</v>
      </c>
      <c r="AG42" s="175">
        <f t="shared" si="3"/>
        <v>0</v>
      </c>
      <c r="AH42" s="175">
        <f t="shared" si="4"/>
        <v>0</v>
      </c>
      <c r="AI42" s="175">
        <f t="shared" si="5"/>
        <v>0</v>
      </c>
      <c r="AJ42" s="175">
        <f t="shared" si="6"/>
        <v>0</v>
      </c>
      <c r="AK42" s="396">
        <f t="shared" si="7"/>
        <v>0</v>
      </c>
      <c r="AL42" s="175"/>
      <c r="AM42" s="175">
        <f t="shared" si="8"/>
        <v>0</v>
      </c>
      <c r="AN42" s="175">
        <f t="shared" si="9"/>
        <v>0</v>
      </c>
      <c r="AO42" s="175">
        <f t="shared" si="10"/>
        <v>0</v>
      </c>
      <c r="AP42" s="175">
        <f t="shared" si="11"/>
        <v>0</v>
      </c>
      <c r="AQ42" s="175">
        <f t="shared" si="12"/>
        <v>0</v>
      </c>
      <c r="AR42" s="175">
        <f t="shared" si="13"/>
        <v>0</v>
      </c>
      <c r="AS42" s="401">
        <f t="shared" si="14"/>
        <v>0</v>
      </c>
    </row>
    <row r="43" spans="2:45" ht="18" hidden="1" thickBot="1">
      <c r="B43" s="425"/>
      <c r="C43" s="374">
        <v>40</v>
      </c>
      <c r="D43" s="108"/>
      <c r="E43" s="272"/>
      <c r="F43" s="109"/>
      <c r="G43" s="131"/>
      <c r="H43" s="131"/>
      <c r="I43" s="110">
        <v>1</v>
      </c>
      <c r="J43" s="155"/>
      <c r="K43" s="156"/>
      <c r="L43" s="157"/>
      <c r="M43" s="149" t="str">
        <f>B$4</f>
        <v>GC frei</v>
      </c>
      <c r="N43" s="178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8">
        <f>SUM(N43,P43,R43,T43,V43,X43,-AK43)</f>
        <v>0</v>
      </c>
      <c r="AA43" s="179">
        <f>SUM(O43,Q43,S43,U43,W43,Y43,-AS43)</f>
        <v>0</v>
      </c>
      <c r="AB43" s="366">
        <f>SUM(Z43:AA43)</f>
        <v>0</v>
      </c>
      <c r="AD43" s="134">
        <f t="shared" si="0"/>
        <v>0</v>
      </c>
      <c r="AE43" s="402">
        <f t="shared" si="1"/>
        <v>0</v>
      </c>
      <c r="AF43" s="175">
        <f t="shared" si="2"/>
        <v>0</v>
      </c>
      <c r="AG43" s="175">
        <f t="shared" si="3"/>
        <v>0</v>
      </c>
      <c r="AH43" s="175">
        <f t="shared" si="4"/>
        <v>0</v>
      </c>
      <c r="AI43" s="175">
        <f t="shared" si="5"/>
        <v>0</v>
      </c>
      <c r="AJ43" s="175">
        <f t="shared" si="6"/>
        <v>0</v>
      </c>
      <c r="AK43" s="396">
        <f t="shared" si="7"/>
        <v>0</v>
      </c>
      <c r="AL43" s="175"/>
      <c r="AM43" s="175">
        <f t="shared" si="8"/>
        <v>0</v>
      </c>
      <c r="AN43" s="175">
        <f t="shared" si="9"/>
        <v>0</v>
      </c>
      <c r="AO43" s="175">
        <f t="shared" si="10"/>
        <v>0</v>
      </c>
      <c r="AP43" s="175">
        <f t="shared" si="11"/>
        <v>0</v>
      </c>
      <c r="AQ43" s="175">
        <f t="shared" si="12"/>
        <v>0</v>
      </c>
      <c r="AR43" s="175">
        <f t="shared" si="13"/>
        <v>0</v>
      </c>
      <c r="AS43" s="401">
        <f t="shared" si="14"/>
        <v>0</v>
      </c>
    </row>
    <row r="44" spans="2:45" ht="16.5" customHeight="1">
      <c r="B44" s="456" t="str">
        <f>'[2]Tabelle1'!B4</f>
        <v>GC Erlen</v>
      </c>
      <c r="C44" s="372">
        <v>1</v>
      </c>
      <c r="D44" s="105">
        <f>'[2]Tabelle1'!B6</f>
        <v>0</v>
      </c>
      <c r="E44" s="273">
        <f>'[2]Tabelle1'!C6</f>
        <v>0</v>
      </c>
      <c r="F44" s="117">
        <f>'[2]Tabelle1'!D6</f>
        <v>0</v>
      </c>
      <c r="G44" s="132"/>
      <c r="H44" s="132"/>
      <c r="I44" s="107">
        <v>2</v>
      </c>
      <c r="J44" s="153" t="s">
        <v>305</v>
      </c>
      <c r="K44" s="407">
        <v>8.5</v>
      </c>
      <c r="L44" s="154">
        <v>0</v>
      </c>
      <c r="M44" s="148" t="str">
        <f>B$44</f>
        <v>GC Erlen</v>
      </c>
      <c r="N44" s="176"/>
      <c r="O44" s="177"/>
      <c r="P44" s="177"/>
      <c r="Q44" s="177"/>
      <c r="R44" s="177"/>
      <c r="S44" s="177"/>
      <c r="T44" s="177">
        <v>19</v>
      </c>
      <c r="U44" s="177">
        <v>25</v>
      </c>
      <c r="V44" s="177"/>
      <c r="W44" s="177"/>
      <c r="X44" s="177"/>
      <c r="Y44" s="177"/>
      <c r="Z44" s="176">
        <f>SUM(N44,P44,R44,T44,V44,X44,-AK44)</f>
        <v>19</v>
      </c>
      <c r="AA44" s="177">
        <f>SUM(O44,Q44,S44,U44,W44,Y44,-AS44)</f>
        <v>25</v>
      </c>
      <c r="AB44" s="365">
        <f>SUM(Z44:AA44)</f>
        <v>44</v>
      </c>
      <c r="AD44" s="134">
        <f t="shared" si="0"/>
        <v>0</v>
      </c>
      <c r="AE44" s="402">
        <f t="shared" si="1"/>
        <v>0</v>
      </c>
      <c r="AF44" s="175">
        <f t="shared" si="2"/>
        <v>0</v>
      </c>
      <c r="AG44" s="175">
        <f t="shared" si="3"/>
        <v>0</v>
      </c>
      <c r="AH44" s="175">
        <f t="shared" si="4"/>
        <v>19</v>
      </c>
      <c r="AI44" s="175">
        <f t="shared" si="5"/>
        <v>0</v>
      </c>
      <c r="AJ44" s="175">
        <f t="shared" si="6"/>
        <v>0</v>
      </c>
      <c r="AK44" s="396">
        <f t="shared" si="7"/>
        <v>0</v>
      </c>
      <c r="AL44" s="175"/>
      <c r="AM44" s="175">
        <f t="shared" si="8"/>
        <v>0</v>
      </c>
      <c r="AN44" s="175">
        <f t="shared" si="9"/>
        <v>0</v>
      </c>
      <c r="AO44" s="175">
        <f t="shared" si="10"/>
        <v>0</v>
      </c>
      <c r="AP44" s="175">
        <f t="shared" si="11"/>
        <v>25</v>
      </c>
      <c r="AQ44" s="175">
        <f t="shared" si="12"/>
        <v>0</v>
      </c>
      <c r="AR44" s="175">
        <f t="shared" si="13"/>
        <v>0</v>
      </c>
      <c r="AS44" s="401">
        <f t="shared" si="14"/>
        <v>0</v>
      </c>
    </row>
    <row r="45" spans="2:45" ht="16.5" customHeight="1">
      <c r="B45" s="457" t="e">
        <f>'[1]Tabelle1'!#REF!</f>
        <v>#REF!</v>
      </c>
      <c r="C45" s="373">
        <v>2</v>
      </c>
      <c r="D45" s="113">
        <f>'[2]Tabelle1'!B7</f>
        <v>0</v>
      </c>
      <c r="E45" s="271">
        <f>'[2]Tabelle1'!C7</f>
        <v>0</v>
      </c>
      <c r="F45" s="111">
        <f>'[2]Tabelle1'!D7</f>
        <v>0</v>
      </c>
      <c r="G45" s="131"/>
      <c r="H45" s="131"/>
      <c r="I45" s="112">
        <v>2</v>
      </c>
      <c r="J45" s="155" t="s">
        <v>249</v>
      </c>
      <c r="K45" s="156">
        <v>10.8</v>
      </c>
      <c r="L45" s="157">
        <v>0</v>
      </c>
      <c r="M45" s="149" t="str">
        <f>B$44</f>
        <v>GC Erlen</v>
      </c>
      <c r="N45" s="178">
        <v>15</v>
      </c>
      <c r="O45" s="179">
        <v>26</v>
      </c>
      <c r="P45" s="179">
        <v>17</v>
      </c>
      <c r="Q45" s="179">
        <v>28</v>
      </c>
      <c r="R45" s="179">
        <v>19</v>
      </c>
      <c r="S45" s="179">
        <v>33</v>
      </c>
      <c r="T45" s="179">
        <v>25</v>
      </c>
      <c r="U45" s="179">
        <v>35</v>
      </c>
      <c r="V45" s="179"/>
      <c r="W45" s="179"/>
      <c r="X45" s="179"/>
      <c r="Y45" s="179"/>
      <c r="Z45" s="178">
        <f>SUM(N45,P45,R45,T45,V45,X45,-AK45)</f>
        <v>76</v>
      </c>
      <c r="AA45" s="179">
        <f>SUM(O45,Q45,S45,U45,W45,Y45,-AS45)</f>
        <v>122</v>
      </c>
      <c r="AB45" s="366">
        <f>SUM(Z45:AA45)</f>
        <v>198</v>
      </c>
      <c r="AD45" s="134">
        <f t="shared" si="0"/>
        <v>0</v>
      </c>
      <c r="AE45" s="402">
        <f t="shared" si="1"/>
        <v>15</v>
      </c>
      <c r="AF45" s="175">
        <f t="shared" si="2"/>
        <v>17</v>
      </c>
      <c r="AG45" s="175">
        <f t="shared" si="3"/>
        <v>19</v>
      </c>
      <c r="AH45" s="175">
        <f t="shared" si="4"/>
        <v>25</v>
      </c>
      <c r="AI45" s="175">
        <f t="shared" si="5"/>
        <v>0</v>
      </c>
      <c r="AJ45" s="175">
        <f t="shared" si="6"/>
        <v>0</v>
      </c>
      <c r="AK45" s="396">
        <f t="shared" si="7"/>
        <v>0</v>
      </c>
      <c r="AL45" s="175"/>
      <c r="AM45" s="175">
        <f t="shared" si="8"/>
        <v>26</v>
      </c>
      <c r="AN45" s="175">
        <f t="shared" si="9"/>
        <v>28</v>
      </c>
      <c r="AO45" s="175">
        <f t="shared" si="10"/>
        <v>33</v>
      </c>
      <c r="AP45" s="175">
        <f t="shared" si="11"/>
        <v>35</v>
      </c>
      <c r="AQ45" s="175">
        <f t="shared" si="12"/>
        <v>0</v>
      </c>
      <c r="AR45" s="175">
        <f t="shared" si="13"/>
        <v>0</v>
      </c>
      <c r="AS45" s="401">
        <f t="shared" si="14"/>
        <v>0</v>
      </c>
    </row>
    <row r="46" spans="2:45" ht="16.5" customHeight="1">
      <c r="B46" s="457" t="e">
        <f>'[1]Tabelle1'!#REF!</f>
        <v>#REF!</v>
      </c>
      <c r="C46" s="373">
        <v>3</v>
      </c>
      <c r="D46" s="108">
        <f>'[2]Tabelle1'!B8</f>
        <v>0</v>
      </c>
      <c r="E46" s="272">
        <f>'[2]Tabelle1'!C8</f>
        <v>0</v>
      </c>
      <c r="F46" s="109">
        <f>'[2]Tabelle1'!D8</f>
        <v>0</v>
      </c>
      <c r="G46" s="131"/>
      <c r="H46" s="131"/>
      <c r="I46" s="112">
        <v>2</v>
      </c>
      <c r="J46" s="155" t="s">
        <v>250</v>
      </c>
      <c r="K46" s="156">
        <v>15.6</v>
      </c>
      <c r="L46" s="157">
        <v>0</v>
      </c>
      <c r="M46" s="149" t="str">
        <f>B$44</f>
        <v>GC Erlen</v>
      </c>
      <c r="N46" s="178">
        <v>14</v>
      </c>
      <c r="O46" s="179">
        <v>30</v>
      </c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8">
        <f>SUM(N46,P46,R46,T46,V46,X46,-AK46)</f>
        <v>14</v>
      </c>
      <c r="AA46" s="179">
        <f>SUM(O46,Q46,S46,U46,W46,Y46,-AS46)</f>
        <v>30</v>
      </c>
      <c r="AB46" s="366">
        <f>SUM(Z46:AA46)</f>
        <v>44</v>
      </c>
      <c r="AD46" s="134">
        <f t="shared" si="0"/>
        <v>0</v>
      </c>
      <c r="AE46" s="402">
        <f t="shared" si="1"/>
        <v>14</v>
      </c>
      <c r="AF46" s="175">
        <f t="shared" si="2"/>
        <v>0</v>
      </c>
      <c r="AG46" s="175">
        <f t="shared" si="3"/>
        <v>0</v>
      </c>
      <c r="AH46" s="175">
        <f t="shared" si="4"/>
        <v>0</v>
      </c>
      <c r="AI46" s="175">
        <f t="shared" si="5"/>
        <v>0</v>
      </c>
      <c r="AJ46" s="175">
        <f t="shared" si="6"/>
        <v>0</v>
      </c>
      <c r="AK46" s="396">
        <f t="shared" si="7"/>
        <v>0</v>
      </c>
      <c r="AL46" s="175"/>
      <c r="AM46" s="175">
        <f t="shared" si="8"/>
        <v>30</v>
      </c>
      <c r="AN46" s="175">
        <f t="shared" si="9"/>
        <v>0</v>
      </c>
      <c r="AO46" s="175">
        <f t="shared" si="10"/>
        <v>0</v>
      </c>
      <c r="AP46" s="175">
        <f t="shared" si="11"/>
        <v>0</v>
      </c>
      <c r="AQ46" s="175">
        <f t="shared" si="12"/>
        <v>0</v>
      </c>
      <c r="AR46" s="175">
        <f t="shared" si="13"/>
        <v>0</v>
      </c>
      <c r="AS46" s="401">
        <f t="shared" si="14"/>
        <v>0</v>
      </c>
    </row>
    <row r="47" spans="2:45" ht="16.5" customHeight="1">
      <c r="B47" s="457" t="e">
        <f>'[1]Tabelle1'!#REF!</f>
        <v>#REF!</v>
      </c>
      <c r="C47" s="373">
        <v>4</v>
      </c>
      <c r="D47" s="108">
        <f>'[2]Tabelle1'!B9</f>
        <v>0</v>
      </c>
      <c r="E47" s="272">
        <f>'[2]Tabelle1'!C9</f>
        <v>0</v>
      </c>
      <c r="F47" s="109">
        <f>'[2]Tabelle1'!D9</f>
        <v>0</v>
      </c>
      <c r="G47" s="131"/>
      <c r="H47" s="131"/>
      <c r="I47" s="112">
        <v>2</v>
      </c>
      <c r="J47" s="155" t="s">
        <v>283</v>
      </c>
      <c r="K47" s="156">
        <v>18.6</v>
      </c>
      <c r="L47" s="157">
        <v>0</v>
      </c>
      <c r="M47" s="149"/>
      <c r="N47" s="178">
        <v>13</v>
      </c>
      <c r="O47" s="179">
        <v>29</v>
      </c>
      <c r="P47" s="179">
        <v>11</v>
      </c>
      <c r="Q47" s="179">
        <v>29</v>
      </c>
      <c r="R47" s="179">
        <v>7</v>
      </c>
      <c r="S47" s="179">
        <v>26</v>
      </c>
      <c r="T47" s="179"/>
      <c r="U47" s="179"/>
      <c r="V47" s="179"/>
      <c r="W47" s="179"/>
      <c r="X47" s="179"/>
      <c r="Y47" s="179"/>
      <c r="Z47" s="178">
        <f>SUM(N47,P47,R47,T47,V47,X47,-AK47)</f>
        <v>31</v>
      </c>
      <c r="AA47" s="179">
        <f>SUM(O47,Q47,S47,U47,W47,Y47,-AS47)</f>
        <v>84</v>
      </c>
      <c r="AB47" s="366">
        <f>SUM(Z47:AA47)</f>
        <v>115</v>
      </c>
      <c r="AD47" s="134">
        <f t="shared" si="0"/>
        <v>0</v>
      </c>
      <c r="AE47" s="402">
        <f t="shared" si="1"/>
        <v>13</v>
      </c>
      <c r="AF47" s="175">
        <f t="shared" si="2"/>
        <v>11</v>
      </c>
      <c r="AG47" s="175">
        <f t="shared" si="3"/>
        <v>7</v>
      </c>
      <c r="AH47" s="175">
        <f t="shared" si="4"/>
        <v>0</v>
      </c>
      <c r="AI47" s="175">
        <f t="shared" si="5"/>
        <v>0</v>
      </c>
      <c r="AJ47" s="175">
        <f t="shared" si="6"/>
        <v>0</v>
      </c>
      <c r="AK47" s="396">
        <f t="shared" si="7"/>
        <v>0</v>
      </c>
      <c r="AL47" s="175"/>
      <c r="AM47" s="175">
        <f t="shared" si="8"/>
        <v>29</v>
      </c>
      <c r="AN47" s="175">
        <f t="shared" si="9"/>
        <v>29</v>
      </c>
      <c r="AO47" s="175">
        <f t="shared" si="10"/>
        <v>26</v>
      </c>
      <c r="AP47" s="175">
        <f t="shared" si="11"/>
        <v>0</v>
      </c>
      <c r="AQ47" s="175">
        <f t="shared" si="12"/>
        <v>0</v>
      </c>
      <c r="AR47" s="175">
        <f t="shared" si="13"/>
        <v>0</v>
      </c>
      <c r="AS47" s="401">
        <f t="shared" si="14"/>
        <v>0</v>
      </c>
    </row>
    <row r="48" spans="2:45" ht="16.5" customHeight="1">
      <c r="B48" s="457" t="e">
        <f>'[1]Tabelle1'!#REF!</f>
        <v>#REF!</v>
      </c>
      <c r="C48" s="373">
        <v>5</v>
      </c>
      <c r="D48" s="113">
        <f>'[2]Tabelle1'!B10</f>
        <v>0</v>
      </c>
      <c r="E48" s="271">
        <f>'[2]Tabelle1'!C10</f>
        <v>0</v>
      </c>
      <c r="F48" s="111">
        <f>'[2]Tabelle1'!D10</f>
        <v>0</v>
      </c>
      <c r="G48" s="131"/>
      <c r="H48" s="131"/>
      <c r="I48" s="112">
        <v>2</v>
      </c>
      <c r="J48" s="155" t="s">
        <v>341</v>
      </c>
      <c r="K48" s="156">
        <v>11.7</v>
      </c>
      <c r="L48" s="157">
        <v>0</v>
      </c>
      <c r="M48" s="149" t="str">
        <f>B$44</f>
        <v>GC Erlen</v>
      </c>
      <c r="N48" s="178"/>
      <c r="O48" s="179"/>
      <c r="P48" s="179"/>
      <c r="Q48" s="179"/>
      <c r="R48" s="179"/>
      <c r="S48" s="179"/>
      <c r="T48" s="179">
        <v>23</v>
      </c>
      <c r="U48" s="179">
        <v>35</v>
      </c>
      <c r="V48" s="179"/>
      <c r="W48" s="179"/>
      <c r="X48" s="179"/>
      <c r="Y48" s="179"/>
      <c r="Z48" s="178">
        <f>SUM(N48,P48,R48,T48,V48,X48,-AK48)</f>
        <v>23</v>
      </c>
      <c r="AA48" s="179">
        <f>SUM(O48,Q48,S48,U48,W48,Y48,-AS48)</f>
        <v>35</v>
      </c>
      <c r="AB48" s="366">
        <f>SUM(Z48:AA48)</f>
        <v>58</v>
      </c>
      <c r="AD48" s="134">
        <f t="shared" si="0"/>
        <v>0</v>
      </c>
      <c r="AE48" s="402">
        <f t="shared" si="1"/>
        <v>0</v>
      </c>
      <c r="AF48" s="175">
        <f t="shared" si="2"/>
        <v>0</v>
      </c>
      <c r="AG48" s="175">
        <f t="shared" si="3"/>
        <v>0</v>
      </c>
      <c r="AH48" s="175">
        <f t="shared" si="4"/>
        <v>23</v>
      </c>
      <c r="AI48" s="175">
        <f t="shared" si="5"/>
        <v>0</v>
      </c>
      <c r="AJ48" s="175">
        <f t="shared" si="6"/>
        <v>0</v>
      </c>
      <c r="AK48" s="396">
        <f t="shared" si="7"/>
        <v>0</v>
      </c>
      <c r="AL48" s="175"/>
      <c r="AM48" s="175">
        <f t="shared" si="8"/>
        <v>0</v>
      </c>
      <c r="AN48" s="175">
        <f t="shared" si="9"/>
        <v>0</v>
      </c>
      <c r="AO48" s="175">
        <f t="shared" si="10"/>
        <v>0</v>
      </c>
      <c r="AP48" s="175">
        <f t="shared" si="11"/>
        <v>35</v>
      </c>
      <c r="AQ48" s="175">
        <f t="shared" si="12"/>
        <v>0</v>
      </c>
      <c r="AR48" s="175">
        <f t="shared" si="13"/>
        <v>0</v>
      </c>
      <c r="AS48" s="401">
        <f t="shared" si="14"/>
        <v>0</v>
      </c>
    </row>
    <row r="49" spans="2:45" ht="16.5" customHeight="1">
      <c r="B49" s="457" t="e">
        <f>'[1]Tabelle1'!#REF!</f>
        <v>#REF!</v>
      </c>
      <c r="C49" s="373">
        <v>6</v>
      </c>
      <c r="D49" s="113">
        <f>'[2]Tabelle1'!B11</f>
        <v>0</v>
      </c>
      <c r="E49" s="271">
        <f>'[2]Tabelle1'!C11</f>
        <v>0</v>
      </c>
      <c r="F49" s="111">
        <f>'[2]Tabelle1'!D11</f>
        <v>0</v>
      </c>
      <c r="G49" s="131"/>
      <c r="H49" s="131"/>
      <c r="I49" s="112">
        <v>2</v>
      </c>
      <c r="J49" s="155" t="s">
        <v>251</v>
      </c>
      <c r="K49" s="156">
        <v>20.3</v>
      </c>
      <c r="L49" s="157">
        <v>0</v>
      </c>
      <c r="M49" s="149" t="str">
        <f>B$44</f>
        <v>GC Erlen</v>
      </c>
      <c r="N49" s="178">
        <v>5</v>
      </c>
      <c r="O49" s="179">
        <v>23</v>
      </c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8">
        <f>SUM(N49,P49,R49,T49,V49,X49,-AK49)</f>
        <v>5</v>
      </c>
      <c r="AA49" s="179">
        <f>SUM(O49,Q49,S49,U49,W49,Y49,-AS49)</f>
        <v>23</v>
      </c>
      <c r="AB49" s="366">
        <f>SUM(Z49:AA49)</f>
        <v>28</v>
      </c>
      <c r="AD49" s="134">
        <f t="shared" si="0"/>
        <v>0</v>
      </c>
      <c r="AE49" s="402">
        <f t="shared" si="1"/>
        <v>5</v>
      </c>
      <c r="AF49" s="175">
        <f t="shared" si="2"/>
        <v>0</v>
      </c>
      <c r="AG49" s="175">
        <f t="shared" si="3"/>
        <v>0</v>
      </c>
      <c r="AH49" s="175">
        <f t="shared" si="4"/>
        <v>0</v>
      </c>
      <c r="AI49" s="175">
        <f t="shared" si="5"/>
        <v>0</v>
      </c>
      <c r="AJ49" s="175">
        <f t="shared" si="6"/>
        <v>0</v>
      </c>
      <c r="AK49" s="396">
        <f t="shared" si="7"/>
        <v>0</v>
      </c>
      <c r="AL49" s="175"/>
      <c r="AM49" s="175">
        <f t="shared" si="8"/>
        <v>23</v>
      </c>
      <c r="AN49" s="175">
        <f t="shared" si="9"/>
        <v>0</v>
      </c>
      <c r="AO49" s="175">
        <f t="shared" si="10"/>
        <v>0</v>
      </c>
      <c r="AP49" s="175">
        <f t="shared" si="11"/>
        <v>0</v>
      </c>
      <c r="AQ49" s="175">
        <f t="shared" si="12"/>
        <v>0</v>
      </c>
      <c r="AR49" s="175">
        <f t="shared" si="13"/>
        <v>0</v>
      </c>
      <c r="AS49" s="401">
        <f t="shared" si="14"/>
        <v>0</v>
      </c>
    </row>
    <row r="50" spans="2:45" ht="16.5" customHeight="1">
      <c r="B50" s="457" t="e">
        <f>'[1]Tabelle1'!#REF!</f>
        <v>#REF!</v>
      </c>
      <c r="C50" s="373">
        <v>7</v>
      </c>
      <c r="D50" s="108">
        <f>'[2]Tabelle1'!B12</f>
        <v>0</v>
      </c>
      <c r="E50" s="272">
        <f>'[2]Tabelle1'!C12</f>
        <v>0</v>
      </c>
      <c r="F50" s="109">
        <f>'[2]Tabelle1'!D12</f>
        <v>0</v>
      </c>
      <c r="G50" s="131"/>
      <c r="H50" s="131"/>
      <c r="I50" s="112">
        <v>2</v>
      </c>
      <c r="J50" s="155" t="s">
        <v>252</v>
      </c>
      <c r="K50" s="156">
        <v>12.3</v>
      </c>
      <c r="L50" s="157">
        <v>0</v>
      </c>
      <c r="M50" s="149" t="str">
        <f>B$44</f>
        <v>GC Erlen</v>
      </c>
      <c r="N50" s="178">
        <v>18</v>
      </c>
      <c r="O50" s="179">
        <v>31</v>
      </c>
      <c r="P50" s="179">
        <v>14</v>
      </c>
      <c r="Q50" s="179">
        <v>26</v>
      </c>
      <c r="R50" s="179">
        <v>10</v>
      </c>
      <c r="S50" s="179">
        <v>23</v>
      </c>
      <c r="T50" s="179">
        <v>20</v>
      </c>
      <c r="U50" s="179">
        <v>30</v>
      </c>
      <c r="V50" s="179"/>
      <c r="W50" s="179"/>
      <c r="X50" s="179"/>
      <c r="Y50" s="179"/>
      <c r="Z50" s="178">
        <f>SUM(N50,P50,R50,T50,V50,X50,-AK50)</f>
        <v>62</v>
      </c>
      <c r="AA50" s="179">
        <f>SUM(O50,Q50,S50,U50,W50,Y50,-AS50)</f>
        <v>110</v>
      </c>
      <c r="AB50" s="367">
        <f>SUM(Z50:AA50)</f>
        <v>172</v>
      </c>
      <c r="AD50" s="134">
        <f t="shared" si="0"/>
        <v>0</v>
      </c>
      <c r="AE50" s="402">
        <f t="shared" si="1"/>
        <v>18</v>
      </c>
      <c r="AF50" s="175">
        <f t="shared" si="2"/>
        <v>14</v>
      </c>
      <c r="AG50" s="175">
        <f t="shared" si="3"/>
        <v>10</v>
      </c>
      <c r="AH50" s="175">
        <f t="shared" si="4"/>
        <v>20</v>
      </c>
      <c r="AI50" s="175">
        <f t="shared" si="5"/>
        <v>0</v>
      </c>
      <c r="AJ50" s="175">
        <f t="shared" si="6"/>
        <v>0</v>
      </c>
      <c r="AK50" s="396">
        <f t="shared" si="7"/>
        <v>0</v>
      </c>
      <c r="AL50" s="175"/>
      <c r="AM50" s="175">
        <f t="shared" si="8"/>
        <v>31</v>
      </c>
      <c r="AN50" s="175">
        <f t="shared" si="9"/>
        <v>26</v>
      </c>
      <c r="AO50" s="175">
        <f t="shared" si="10"/>
        <v>23</v>
      </c>
      <c r="AP50" s="175">
        <f t="shared" si="11"/>
        <v>30</v>
      </c>
      <c r="AQ50" s="175">
        <f t="shared" si="12"/>
        <v>0</v>
      </c>
      <c r="AR50" s="175">
        <f t="shared" si="13"/>
        <v>0</v>
      </c>
      <c r="AS50" s="401">
        <f t="shared" si="14"/>
        <v>0</v>
      </c>
    </row>
    <row r="51" spans="2:45" ht="16.5" customHeight="1">
      <c r="B51" s="457" t="e">
        <f>'[1]Tabelle1'!#REF!</f>
        <v>#REF!</v>
      </c>
      <c r="C51" s="373">
        <v>8</v>
      </c>
      <c r="D51" s="113">
        <f>'[2]Tabelle1'!B13</f>
        <v>0</v>
      </c>
      <c r="E51" s="271">
        <f>'[2]Tabelle1'!C13</f>
        <v>0</v>
      </c>
      <c r="F51" s="111">
        <f>'[2]Tabelle1'!D13</f>
        <v>0</v>
      </c>
      <c r="G51" s="131"/>
      <c r="H51" s="131"/>
      <c r="I51" s="112">
        <v>2</v>
      </c>
      <c r="J51" s="155" t="s">
        <v>258</v>
      </c>
      <c r="K51" s="156">
        <v>11.1</v>
      </c>
      <c r="L51" s="157">
        <v>0</v>
      </c>
      <c r="M51" s="149" t="str">
        <f>B$44</f>
        <v>GC Erlen</v>
      </c>
      <c r="N51" s="178">
        <v>15</v>
      </c>
      <c r="O51" s="179">
        <v>30</v>
      </c>
      <c r="P51" s="179">
        <v>16</v>
      </c>
      <c r="Q51" s="179">
        <v>28</v>
      </c>
      <c r="R51" s="179"/>
      <c r="S51" s="179"/>
      <c r="T51" s="179">
        <v>22</v>
      </c>
      <c r="U51" s="179">
        <v>33</v>
      </c>
      <c r="V51" s="179"/>
      <c r="W51" s="179"/>
      <c r="X51" s="179"/>
      <c r="Y51" s="179"/>
      <c r="Z51" s="178">
        <f>SUM(N51,P51,R51,T51,V51,X51,-AK51)</f>
        <v>53</v>
      </c>
      <c r="AA51" s="179">
        <f>SUM(O51,Q51,S51,U51,W51,Y51,-AS51)</f>
        <v>91</v>
      </c>
      <c r="AB51" s="366">
        <f>SUM(Z51:AA51)</f>
        <v>144</v>
      </c>
      <c r="AD51" s="134">
        <f t="shared" si="0"/>
        <v>0</v>
      </c>
      <c r="AE51" s="402">
        <f t="shared" si="1"/>
        <v>15</v>
      </c>
      <c r="AF51" s="175">
        <f t="shared" si="2"/>
        <v>16</v>
      </c>
      <c r="AG51" s="175">
        <f t="shared" si="3"/>
        <v>0</v>
      </c>
      <c r="AH51" s="175">
        <f t="shared" si="4"/>
        <v>22</v>
      </c>
      <c r="AI51" s="175">
        <f t="shared" si="5"/>
        <v>0</v>
      </c>
      <c r="AJ51" s="175">
        <f t="shared" si="6"/>
        <v>0</v>
      </c>
      <c r="AK51" s="396">
        <f t="shared" si="7"/>
        <v>0</v>
      </c>
      <c r="AL51" s="175"/>
      <c r="AM51" s="175">
        <f t="shared" si="8"/>
        <v>30</v>
      </c>
      <c r="AN51" s="175">
        <f t="shared" si="9"/>
        <v>28</v>
      </c>
      <c r="AO51" s="175">
        <f t="shared" si="10"/>
        <v>0</v>
      </c>
      <c r="AP51" s="175">
        <f t="shared" si="11"/>
        <v>33</v>
      </c>
      <c r="AQ51" s="175">
        <f t="shared" si="12"/>
        <v>0</v>
      </c>
      <c r="AR51" s="175">
        <f t="shared" si="13"/>
        <v>0</v>
      </c>
      <c r="AS51" s="401">
        <f t="shared" si="14"/>
        <v>0</v>
      </c>
    </row>
    <row r="52" spans="2:45" ht="16.5" customHeight="1">
      <c r="B52" s="457" t="e">
        <f>'[1]Tabelle1'!#REF!</f>
        <v>#REF!</v>
      </c>
      <c r="C52" s="373">
        <v>9</v>
      </c>
      <c r="D52" s="113">
        <f>'[2]Tabelle1'!B14</f>
        <v>0</v>
      </c>
      <c r="E52" s="271">
        <f>'[2]Tabelle1'!C14</f>
        <v>0</v>
      </c>
      <c r="F52" s="111">
        <f>'[2]Tabelle1'!D14</f>
        <v>0</v>
      </c>
      <c r="G52" s="131"/>
      <c r="H52" s="131"/>
      <c r="I52" s="112">
        <v>2</v>
      </c>
      <c r="J52" s="155" t="s">
        <v>253</v>
      </c>
      <c r="K52" s="156">
        <v>14</v>
      </c>
      <c r="L52" s="157">
        <v>0</v>
      </c>
      <c r="M52" s="149" t="str">
        <f>B$44</f>
        <v>GC Erlen</v>
      </c>
      <c r="N52" s="178">
        <v>14</v>
      </c>
      <c r="O52" s="179">
        <v>24</v>
      </c>
      <c r="P52" s="179">
        <v>13</v>
      </c>
      <c r="Q52" s="179">
        <v>25</v>
      </c>
      <c r="R52" s="179"/>
      <c r="S52" s="179"/>
      <c r="T52" s="179">
        <v>9</v>
      </c>
      <c r="U52" s="179">
        <v>15</v>
      </c>
      <c r="V52" s="179"/>
      <c r="W52" s="179"/>
      <c r="X52" s="179"/>
      <c r="Y52" s="179"/>
      <c r="Z52" s="178">
        <f>SUM(N52,P52,R52,T52,V52,X52,-AK52)</f>
        <v>36</v>
      </c>
      <c r="AA52" s="179">
        <f>SUM(O52,Q52,S52,U52,W52,Y52,-AS52)</f>
        <v>64</v>
      </c>
      <c r="AB52" s="366">
        <f>SUM(Z52:AA52)</f>
        <v>100</v>
      </c>
      <c r="AD52" s="134">
        <f t="shared" si="0"/>
        <v>0</v>
      </c>
      <c r="AE52" s="402">
        <f t="shared" si="1"/>
        <v>14</v>
      </c>
      <c r="AF52" s="175">
        <f t="shared" si="2"/>
        <v>13</v>
      </c>
      <c r="AG52" s="175">
        <f t="shared" si="3"/>
        <v>0</v>
      </c>
      <c r="AH52" s="175">
        <f t="shared" si="4"/>
        <v>9</v>
      </c>
      <c r="AI52" s="175">
        <f t="shared" si="5"/>
        <v>0</v>
      </c>
      <c r="AJ52" s="175">
        <f t="shared" si="6"/>
        <v>0</v>
      </c>
      <c r="AK52" s="396">
        <f t="shared" si="7"/>
        <v>0</v>
      </c>
      <c r="AL52" s="175"/>
      <c r="AM52" s="175">
        <f t="shared" si="8"/>
        <v>24</v>
      </c>
      <c r="AN52" s="175">
        <f t="shared" si="9"/>
        <v>25</v>
      </c>
      <c r="AO52" s="175">
        <f t="shared" si="10"/>
        <v>0</v>
      </c>
      <c r="AP52" s="175">
        <f t="shared" si="11"/>
        <v>15</v>
      </c>
      <c r="AQ52" s="175">
        <f t="shared" si="12"/>
        <v>0</v>
      </c>
      <c r="AR52" s="175">
        <f t="shared" si="13"/>
        <v>0</v>
      </c>
      <c r="AS52" s="401">
        <f t="shared" si="14"/>
        <v>0</v>
      </c>
    </row>
    <row r="53" spans="2:45" ht="16.5" customHeight="1">
      <c r="B53" s="457" t="e">
        <f>'[1]Tabelle1'!#REF!</f>
        <v>#REF!</v>
      </c>
      <c r="C53" s="373">
        <v>10</v>
      </c>
      <c r="D53" s="113">
        <f>'[2]Tabelle1'!B15</f>
        <v>0</v>
      </c>
      <c r="E53" s="271">
        <f>'[2]Tabelle1'!C15</f>
        <v>0</v>
      </c>
      <c r="F53" s="111">
        <f>'[2]Tabelle1'!D15</f>
        <v>0</v>
      </c>
      <c r="G53" s="131"/>
      <c r="H53" s="131"/>
      <c r="I53" s="112">
        <v>2</v>
      </c>
      <c r="J53" s="155" t="s">
        <v>282</v>
      </c>
      <c r="K53" s="156">
        <v>24.5</v>
      </c>
      <c r="L53" s="157">
        <v>0</v>
      </c>
      <c r="M53" s="149"/>
      <c r="N53" s="178"/>
      <c r="O53" s="179"/>
      <c r="P53" s="179">
        <v>6</v>
      </c>
      <c r="Q53" s="179">
        <v>29</v>
      </c>
      <c r="R53" s="179">
        <v>5</v>
      </c>
      <c r="S53" s="179">
        <v>31</v>
      </c>
      <c r="T53" s="179">
        <v>12</v>
      </c>
      <c r="U53" s="179">
        <v>31</v>
      </c>
      <c r="V53" s="179"/>
      <c r="W53" s="179"/>
      <c r="X53" s="179"/>
      <c r="Y53" s="179"/>
      <c r="Z53" s="178">
        <f>SUM(N53,P53,R53,T53,V53,X53,-AK53)</f>
        <v>23</v>
      </c>
      <c r="AA53" s="179">
        <f>SUM(O53,Q53,S53,U53,W53,Y53,-AS53)</f>
        <v>91</v>
      </c>
      <c r="AB53" s="366">
        <f>SUM(Z53:AA53)</f>
        <v>114</v>
      </c>
      <c r="AD53" s="134">
        <f t="shared" si="0"/>
        <v>0</v>
      </c>
      <c r="AE53" s="402">
        <f t="shared" si="1"/>
        <v>0</v>
      </c>
      <c r="AF53" s="175">
        <f t="shared" si="2"/>
        <v>6</v>
      </c>
      <c r="AG53" s="175">
        <f t="shared" si="3"/>
        <v>5</v>
      </c>
      <c r="AH53" s="175">
        <f t="shared" si="4"/>
        <v>12</v>
      </c>
      <c r="AI53" s="175">
        <f t="shared" si="5"/>
        <v>0</v>
      </c>
      <c r="AJ53" s="175">
        <f t="shared" si="6"/>
        <v>0</v>
      </c>
      <c r="AK53" s="396">
        <f t="shared" si="7"/>
        <v>0</v>
      </c>
      <c r="AL53" s="175"/>
      <c r="AM53" s="175">
        <f t="shared" si="8"/>
        <v>0</v>
      </c>
      <c r="AN53" s="175">
        <f t="shared" si="9"/>
        <v>29</v>
      </c>
      <c r="AO53" s="175">
        <f t="shared" si="10"/>
        <v>31</v>
      </c>
      <c r="AP53" s="175">
        <f t="shared" si="11"/>
        <v>31</v>
      </c>
      <c r="AQ53" s="175">
        <f t="shared" si="12"/>
        <v>0</v>
      </c>
      <c r="AR53" s="175">
        <f t="shared" si="13"/>
        <v>0</v>
      </c>
      <c r="AS53" s="401">
        <f t="shared" si="14"/>
        <v>0</v>
      </c>
    </row>
    <row r="54" spans="2:45" ht="16.5" customHeight="1">
      <c r="B54" s="457" t="e">
        <f>'[1]Tabelle1'!#REF!</f>
        <v>#REF!</v>
      </c>
      <c r="C54" s="373">
        <v>11</v>
      </c>
      <c r="D54" s="108">
        <f>'[2]Tabelle1'!B16</f>
        <v>0</v>
      </c>
      <c r="E54" s="272">
        <f>'[2]Tabelle1'!C16</f>
        <v>0</v>
      </c>
      <c r="F54" s="109">
        <f>'[2]Tabelle1'!D16</f>
        <v>0</v>
      </c>
      <c r="G54" s="131"/>
      <c r="H54" s="131"/>
      <c r="I54" s="112">
        <v>2</v>
      </c>
      <c r="J54" s="155" t="s">
        <v>254</v>
      </c>
      <c r="K54" s="156">
        <v>13.8</v>
      </c>
      <c r="L54" s="157">
        <v>0</v>
      </c>
      <c r="M54" s="149" t="str">
        <f>B$44</f>
        <v>GC Erlen</v>
      </c>
      <c r="N54" s="178">
        <v>13</v>
      </c>
      <c r="O54" s="179">
        <v>28</v>
      </c>
      <c r="P54" s="179">
        <v>13</v>
      </c>
      <c r="Q54" s="179">
        <v>25</v>
      </c>
      <c r="R54" s="179">
        <v>13</v>
      </c>
      <c r="S54" s="179">
        <v>29</v>
      </c>
      <c r="T54" s="179">
        <v>18</v>
      </c>
      <c r="U54" s="179">
        <v>29</v>
      </c>
      <c r="V54" s="179"/>
      <c r="W54" s="179"/>
      <c r="X54" s="179"/>
      <c r="Y54" s="179"/>
      <c r="Z54" s="178">
        <f>SUM(N54,P54,R54,T54,V54,X54,-AK54)</f>
        <v>57</v>
      </c>
      <c r="AA54" s="179">
        <f>SUM(O54,Q54,S54,U54,W54,Y54,-AS54)</f>
        <v>111</v>
      </c>
      <c r="AB54" s="366">
        <f>SUM(Z54:AA54)</f>
        <v>168</v>
      </c>
      <c r="AD54" s="134">
        <f t="shared" si="0"/>
        <v>0</v>
      </c>
      <c r="AE54" s="402">
        <f t="shared" si="1"/>
        <v>13</v>
      </c>
      <c r="AF54" s="175">
        <f t="shared" si="2"/>
        <v>13</v>
      </c>
      <c r="AG54" s="175">
        <f t="shared" si="3"/>
        <v>13</v>
      </c>
      <c r="AH54" s="175">
        <f t="shared" si="4"/>
        <v>18</v>
      </c>
      <c r="AI54" s="175">
        <f t="shared" si="5"/>
        <v>0</v>
      </c>
      <c r="AJ54" s="175">
        <f t="shared" si="6"/>
        <v>0</v>
      </c>
      <c r="AK54" s="396">
        <f t="shared" si="7"/>
        <v>0</v>
      </c>
      <c r="AL54" s="175"/>
      <c r="AM54" s="175">
        <f t="shared" si="8"/>
        <v>28</v>
      </c>
      <c r="AN54" s="175">
        <f t="shared" si="9"/>
        <v>25</v>
      </c>
      <c r="AO54" s="175">
        <f t="shared" si="10"/>
        <v>29</v>
      </c>
      <c r="AP54" s="175">
        <f t="shared" si="11"/>
        <v>29</v>
      </c>
      <c r="AQ54" s="175">
        <f t="shared" si="12"/>
        <v>0</v>
      </c>
      <c r="AR54" s="175">
        <f t="shared" si="13"/>
        <v>0</v>
      </c>
      <c r="AS54" s="401">
        <f t="shared" si="14"/>
        <v>0</v>
      </c>
    </row>
    <row r="55" spans="2:45" ht="16.5" customHeight="1">
      <c r="B55" s="457" t="e">
        <f>'[1]Tabelle1'!#REF!</f>
        <v>#REF!</v>
      </c>
      <c r="C55" s="373">
        <v>12</v>
      </c>
      <c r="D55" s="113">
        <f>'[2]Tabelle1'!B17</f>
        <v>0</v>
      </c>
      <c r="E55" s="271">
        <f>'[2]Tabelle1'!C17</f>
        <v>0</v>
      </c>
      <c r="F55" s="111">
        <f>'[2]Tabelle1'!D17</f>
        <v>0</v>
      </c>
      <c r="G55" s="131"/>
      <c r="H55" s="131"/>
      <c r="I55" s="112">
        <v>2</v>
      </c>
      <c r="J55" s="155" t="s">
        <v>306</v>
      </c>
      <c r="K55" s="156">
        <v>13.4</v>
      </c>
      <c r="L55" s="157">
        <v>0</v>
      </c>
      <c r="M55" s="149" t="str">
        <f>B$44</f>
        <v>GC Erlen</v>
      </c>
      <c r="N55" s="178"/>
      <c r="O55" s="179"/>
      <c r="P55" s="179"/>
      <c r="Q55" s="179"/>
      <c r="R55" s="179">
        <v>8</v>
      </c>
      <c r="S55" s="179">
        <v>23</v>
      </c>
      <c r="T55" s="179"/>
      <c r="U55" s="179"/>
      <c r="V55" s="179"/>
      <c r="W55" s="179"/>
      <c r="X55" s="179"/>
      <c r="Y55" s="179"/>
      <c r="Z55" s="178">
        <f>SUM(N55,P55,R55,T55,V55,X55,-AK55)</f>
        <v>8</v>
      </c>
      <c r="AA55" s="179">
        <f>SUM(O55,Q55,S55,U55,W55,Y55,-AS55)</f>
        <v>23</v>
      </c>
      <c r="AB55" s="366">
        <f>SUM(Z55:AA55)</f>
        <v>31</v>
      </c>
      <c r="AD55" s="134">
        <f t="shared" si="0"/>
        <v>0</v>
      </c>
      <c r="AE55" s="402">
        <f t="shared" si="1"/>
        <v>0</v>
      </c>
      <c r="AF55" s="175">
        <f t="shared" si="2"/>
        <v>0</v>
      </c>
      <c r="AG55" s="175">
        <f t="shared" si="3"/>
        <v>8</v>
      </c>
      <c r="AH55" s="175">
        <f t="shared" si="4"/>
        <v>0</v>
      </c>
      <c r="AI55" s="175">
        <f t="shared" si="5"/>
        <v>0</v>
      </c>
      <c r="AJ55" s="175">
        <f t="shared" si="6"/>
        <v>0</v>
      </c>
      <c r="AK55" s="396">
        <f t="shared" si="7"/>
        <v>0</v>
      </c>
      <c r="AL55" s="175"/>
      <c r="AM55" s="175">
        <f t="shared" si="8"/>
        <v>0</v>
      </c>
      <c r="AN55" s="175">
        <f t="shared" si="9"/>
        <v>0</v>
      </c>
      <c r="AO55" s="175">
        <f t="shared" si="10"/>
        <v>23</v>
      </c>
      <c r="AP55" s="175">
        <f t="shared" si="11"/>
        <v>0</v>
      </c>
      <c r="AQ55" s="175">
        <f t="shared" si="12"/>
        <v>0</v>
      </c>
      <c r="AR55" s="175">
        <f t="shared" si="13"/>
        <v>0</v>
      </c>
      <c r="AS55" s="401">
        <f t="shared" si="14"/>
        <v>0</v>
      </c>
    </row>
    <row r="56" spans="2:45" ht="16.5" customHeight="1">
      <c r="B56" s="425"/>
      <c r="C56" s="373">
        <v>13</v>
      </c>
      <c r="D56" s="113"/>
      <c r="E56" s="271"/>
      <c r="F56" s="111"/>
      <c r="G56" s="131"/>
      <c r="H56" s="131"/>
      <c r="I56" s="112">
        <v>2</v>
      </c>
      <c r="J56" s="155" t="s">
        <v>255</v>
      </c>
      <c r="K56" s="156">
        <v>17</v>
      </c>
      <c r="L56" s="157">
        <v>0</v>
      </c>
      <c r="M56" s="149" t="str">
        <f>B$44</f>
        <v>GC Erlen</v>
      </c>
      <c r="N56" s="180">
        <v>13</v>
      </c>
      <c r="O56" s="181">
        <v>32</v>
      </c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0">
        <f>SUM(N56,P56,R56,T56,V56,X56,-AK56)</f>
        <v>13</v>
      </c>
      <c r="AA56" s="181">
        <f>SUM(O56,Q56,S56,U56,W56,Y56,-AS56)</f>
        <v>32</v>
      </c>
      <c r="AB56" s="366">
        <f>SUM(Z56:AA56)</f>
        <v>45</v>
      </c>
      <c r="AD56" s="134">
        <f t="shared" si="0"/>
        <v>0</v>
      </c>
      <c r="AE56" s="402">
        <f t="shared" si="1"/>
        <v>13</v>
      </c>
      <c r="AF56" s="175">
        <f t="shared" si="2"/>
        <v>0</v>
      </c>
      <c r="AG56" s="175">
        <f t="shared" si="3"/>
        <v>0</v>
      </c>
      <c r="AH56" s="175">
        <f t="shared" si="4"/>
        <v>0</v>
      </c>
      <c r="AI56" s="175">
        <f t="shared" si="5"/>
        <v>0</v>
      </c>
      <c r="AJ56" s="175">
        <f t="shared" si="6"/>
        <v>0</v>
      </c>
      <c r="AK56" s="396">
        <f t="shared" si="7"/>
        <v>0</v>
      </c>
      <c r="AL56" s="175"/>
      <c r="AM56" s="175">
        <f t="shared" si="8"/>
        <v>32</v>
      </c>
      <c r="AN56" s="175">
        <f t="shared" si="9"/>
        <v>0</v>
      </c>
      <c r="AO56" s="175">
        <f t="shared" si="10"/>
        <v>0</v>
      </c>
      <c r="AP56" s="175">
        <f t="shared" si="11"/>
        <v>0</v>
      </c>
      <c r="AQ56" s="175">
        <f t="shared" si="12"/>
        <v>0</v>
      </c>
      <c r="AR56" s="175">
        <f t="shared" si="13"/>
        <v>0</v>
      </c>
      <c r="AS56" s="401">
        <f t="shared" si="14"/>
        <v>0</v>
      </c>
    </row>
    <row r="57" spans="2:45" ht="16.5" customHeight="1">
      <c r="B57" s="425"/>
      <c r="C57" s="373">
        <v>14</v>
      </c>
      <c r="D57" s="113"/>
      <c r="E57" s="271"/>
      <c r="F57" s="111"/>
      <c r="G57" s="131"/>
      <c r="H57" s="131"/>
      <c r="I57" s="112">
        <v>2</v>
      </c>
      <c r="J57" s="155" t="s">
        <v>256</v>
      </c>
      <c r="K57" s="156">
        <v>5</v>
      </c>
      <c r="L57" s="157">
        <v>0</v>
      </c>
      <c r="M57" s="149" t="str">
        <f>B$44</f>
        <v>GC Erlen</v>
      </c>
      <c r="N57" s="178">
        <v>19</v>
      </c>
      <c r="O57" s="179">
        <v>23</v>
      </c>
      <c r="P57" s="179">
        <v>33</v>
      </c>
      <c r="Q57" s="179">
        <v>38</v>
      </c>
      <c r="R57" s="179">
        <v>19</v>
      </c>
      <c r="S57" s="179">
        <v>25</v>
      </c>
      <c r="T57" s="179">
        <v>27</v>
      </c>
      <c r="U57" s="179">
        <v>30</v>
      </c>
      <c r="V57" s="179"/>
      <c r="W57" s="179"/>
      <c r="X57" s="179"/>
      <c r="Y57" s="179"/>
      <c r="Z57" s="178">
        <f>SUM(N57,P57,R57,T57,V57,X57,-AK57)</f>
        <v>98</v>
      </c>
      <c r="AA57" s="179">
        <f>SUM(O57,Q57,S57,U57,W57,Y57,-AS57)</f>
        <v>116</v>
      </c>
      <c r="AB57" s="366">
        <f>SUM(Z57:AA57)</f>
        <v>214</v>
      </c>
      <c r="AD57" s="134">
        <f t="shared" si="0"/>
        <v>0</v>
      </c>
      <c r="AE57" s="402">
        <f t="shared" si="1"/>
        <v>19</v>
      </c>
      <c r="AF57" s="175">
        <f t="shared" si="2"/>
        <v>33</v>
      </c>
      <c r="AG57" s="175">
        <f t="shared" si="3"/>
        <v>19</v>
      </c>
      <c r="AH57" s="175">
        <f t="shared" si="4"/>
        <v>27</v>
      </c>
      <c r="AI57" s="175">
        <f t="shared" si="5"/>
        <v>0</v>
      </c>
      <c r="AJ57" s="175">
        <f t="shared" si="6"/>
        <v>0</v>
      </c>
      <c r="AK57" s="396">
        <f t="shared" si="7"/>
        <v>0</v>
      </c>
      <c r="AL57" s="175"/>
      <c r="AM57" s="175">
        <f t="shared" si="8"/>
        <v>23</v>
      </c>
      <c r="AN57" s="175">
        <f t="shared" si="9"/>
        <v>38</v>
      </c>
      <c r="AO57" s="175">
        <f t="shared" si="10"/>
        <v>25</v>
      </c>
      <c r="AP57" s="175">
        <f t="shared" si="11"/>
        <v>30</v>
      </c>
      <c r="AQ57" s="175">
        <f t="shared" si="12"/>
        <v>0</v>
      </c>
      <c r="AR57" s="175">
        <f t="shared" si="13"/>
        <v>0</v>
      </c>
      <c r="AS57" s="401">
        <f t="shared" si="14"/>
        <v>0</v>
      </c>
    </row>
    <row r="58" spans="2:45" ht="16.5" customHeight="1">
      <c r="B58" s="425"/>
      <c r="C58" s="373">
        <v>15</v>
      </c>
      <c r="D58" s="113"/>
      <c r="E58" s="271"/>
      <c r="F58" s="111"/>
      <c r="G58" s="131"/>
      <c r="H58" s="131"/>
      <c r="I58" s="112">
        <v>2</v>
      </c>
      <c r="J58" s="155" t="s">
        <v>257</v>
      </c>
      <c r="K58" s="156">
        <v>23</v>
      </c>
      <c r="L58" s="157">
        <v>0</v>
      </c>
      <c r="M58" s="149" t="str">
        <f>B$44</f>
        <v>GC Erlen</v>
      </c>
      <c r="N58" s="178">
        <v>11</v>
      </c>
      <c r="O58" s="179">
        <v>32</v>
      </c>
      <c r="P58" s="179">
        <v>8</v>
      </c>
      <c r="Q58" s="179">
        <v>26</v>
      </c>
      <c r="R58" s="179">
        <v>4</v>
      </c>
      <c r="S58" s="179">
        <v>26</v>
      </c>
      <c r="T58" s="179">
        <v>8</v>
      </c>
      <c r="U58" s="179">
        <v>21</v>
      </c>
      <c r="V58" s="179"/>
      <c r="W58" s="179"/>
      <c r="X58" s="179"/>
      <c r="Y58" s="179"/>
      <c r="Z58" s="178">
        <f>SUM(N58,P58,R58,T58,V58,X58,-AK58)</f>
        <v>31</v>
      </c>
      <c r="AA58" s="179">
        <f>SUM(O58,Q58,S58,U58,W58,Y58,-AS58)</f>
        <v>105</v>
      </c>
      <c r="AB58" s="366">
        <f>SUM(Z58:AA58)</f>
        <v>136</v>
      </c>
      <c r="AD58" s="134">
        <f t="shared" si="0"/>
        <v>0</v>
      </c>
      <c r="AE58" s="402">
        <f t="shared" si="1"/>
        <v>11</v>
      </c>
      <c r="AF58" s="175">
        <f t="shared" si="2"/>
        <v>8</v>
      </c>
      <c r="AG58" s="175">
        <f t="shared" si="3"/>
        <v>4</v>
      </c>
      <c r="AH58" s="175">
        <f t="shared" si="4"/>
        <v>8</v>
      </c>
      <c r="AI58" s="175">
        <f t="shared" si="5"/>
        <v>0</v>
      </c>
      <c r="AJ58" s="175">
        <f t="shared" si="6"/>
        <v>0</v>
      </c>
      <c r="AK58" s="396">
        <f t="shared" si="7"/>
        <v>0</v>
      </c>
      <c r="AL58" s="175"/>
      <c r="AM58" s="175">
        <f t="shared" si="8"/>
        <v>32</v>
      </c>
      <c r="AN58" s="175">
        <f t="shared" si="9"/>
        <v>26</v>
      </c>
      <c r="AO58" s="175">
        <f t="shared" si="10"/>
        <v>26</v>
      </c>
      <c r="AP58" s="175">
        <f t="shared" si="11"/>
        <v>21</v>
      </c>
      <c r="AQ58" s="175">
        <f t="shared" si="12"/>
        <v>0</v>
      </c>
      <c r="AR58" s="175">
        <f t="shared" si="13"/>
        <v>0</v>
      </c>
      <c r="AS58" s="401">
        <f t="shared" si="14"/>
        <v>0</v>
      </c>
    </row>
    <row r="59" spans="2:45" ht="16.5" customHeight="1">
      <c r="B59" s="425"/>
      <c r="C59" s="373">
        <v>16</v>
      </c>
      <c r="D59" s="113"/>
      <c r="E59" s="271"/>
      <c r="F59" s="111"/>
      <c r="G59" s="131"/>
      <c r="H59" s="131"/>
      <c r="I59" s="112">
        <v>2</v>
      </c>
      <c r="J59" s="155" t="s">
        <v>307</v>
      </c>
      <c r="K59" s="156">
        <v>18.3</v>
      </c>
      <c r="L59" s="157">
        <v>0</v>
      </c>
      <c r="M59" s="149" t="str">
        <f>B$44</f>
        <v>GC Erlen</v>
      </c>
      <c r="N59" s="178"/>
      <c r="O59" s="179"/>
      <c r="P59" s="179"/>
      <c r="Q59" s="179"/>
      <c r="R59" s="179"/>
      <c r="S59" s="179"/>
      <c r="T59" s="179">
        <v>15</v>
      </c>
      <c r="U59" s="179">
        <v>27</v>
      </c>
      <c r="V59" s="179"/>
      <c r="W59" s="179"/>
      <c r="X59" s="179"/>
      <c r="Y59" s="179"/>
      <c r="Z59" s="178">
        <f>SUM(N59,P59,R59,T59,V59,X59,-AK59)</f>
        <v>15</v>
      </c>
      <c r="AA59" s="179">
        <f>SUM(O59,Q59,S59,U59,W59,Y59,-AS59)</f>
        <v>27</v>
      </c>
      <c r="AB59" s="366">
        <f>SUM(Z59:AA59)</f>
        <v>42</v>
      </c>
      <c r="AD59" s="134">
        <f t="shared" si="0"/>
        <v>0</v>
      </c>
      <c r="AE59" s="402">
        <f t="shared" si="1"/>
        <v>0</v>
      </c>
      <c r="AF59" s="175">
        <f t="shared" si="2"/>
        <v>0</v>
      </c>
      <c r="AG59" s="175">
        <f t="shared" si="3"/>
        <v>0</v>
      </c>
      <c r="AH59" s="175">
        <f t="shared" si="4"/>
        <v>15</v>
      </c>
      <c r="AI59" s="175">
        <f t="shared" si="5"/>
        <v>0</v>
      </c>
      <c r="AJ59" s="175">
        <f t="shared" si="6"/>
        <v>0</v>
      </c>
      <c r="AK59" s="396">
        <f t="shared" si="7"/>
        <v>0</v>
      </c>
      <c r="AL59" s="175"/>
      <c r="AM59" s="175">
        <f t="shared" si="8"/>
        <v>0</v>
      </c>
      <c r="AN59" s="175">
        <f t="shared" si="9"/>
        <v>0</v>
      </c>
      <c r="AO59" s="175">
        <f t="shared" si="10"/>
        <v>0</v>
      </c>
      <c r="AP59" s="175">
        <f t="shared" si="11"/>
        <v>27</v>
      </c>
      <c r="AQ59" s="175">
        <f t="shared" si="12"/>
        <v>0</v>
      </c>
      <c r="AR59" s="175">
        <f t="shared" si="13"/>
        <v>0</v>
      </c>
      <c r="AS59" s="401">
        <f t="shared" si="14"/>
        <v>0</v>
      </c>
    </row>
    <row r="60" spans="2:45" ht="16.5" customHeight="1" thickBot="1">
      <c r="B60" s="425"/>
      <c r="C60" s="373">
        <v>17</v>
      </c>
      <c r="D60" s="113"/>
      <c r="E60" s="271"/>
      <c r="F60" s="111"/>
      <c r="G60" s="131"/>
      <c r="H60" s="131"/>
      <c r="I60" s="112">
        <v>2</v>
      </c>
      <c r="J60" s="155" t="s">
        <v>308</v>
      </c>
      <c r="K60" s="156">
        <v>22.4</v>
      </c>
      <c r="L60" s="157">
        <v>0</v>
      </c>
      <c r="M60" s="149" t="str">
        <f>B$44</f>
        <v>GC Erlen</v>
      </c>
      <c r="N60" s="178"/>
      <c r="O60" s="179"/>
      <c r="P60" s="179"/>
      <c r="Q60" s="179"/>
      <c r="R60" s="182">
        <v>6</v>
      </c>
      <c r="S60" s="182">
        <v>28</v>
      </c>
      <c r="T60" s="179">
        <v>10</v>
      </c>
      <c r="U60" s="179">
        <v>25</v>
      </c>
      <c r="V60" s="179"/>
      <c r="W60" s="179"/>
      <c r="X60" s="179"/>
      <c r="Y60" s="179"/>
      <c r="Z60" s="178">
        <f>SUM(N60,P60,R60,T60,V60,X60,-AK60)</f>
        <v>16</v>
      </c>
      <c r="AA60" s="179">
        <f>SUM(O60,Q60,S60,U60,W60,Y60,-AS60)</f>
        <v>53</v>
      </c>
      <c r="AB60" s="366">
        <f>SUM(Z60:AA60)</f>
        <v>69</v>
      </c>
      <c r="AD60" s="134">
        <f t="shared" si="0"/>
        <v>0</v>
      </c>
      <c r="AE60" s="402">
        <f t="shared" si="1"/>
        <v>0</v>
      </c>
      <c r="AF60" s="175">
        <f t="shared" si="2"/>
        <v>0</v>
      </c>
      <c r="AG60" s="175">
        <f t="shared" si="3"/>
        <v>6</v>
      </c>
      <c r="AH60" s="175">
        <f t="shared" si="4"/>
        <v>10</v>
      </c>
      <c r="AI60" s="175">
        <f t="shared" si="5"/>
        <v>0</v>
      </c>
      <c r="AJ60" s="175">
        <f t="shared" si="6"/>
        <v>0</v>
      </c>
      <c r="AK60" s="396">
        <f t="shared" si="7"/>
        <v>0</v>
      </c>
      <c r="AL60" s="175"/>
      <c r="AM60" s="175">
        <f t="shared" si="8"/>
        <v>0</v>
      </c>
      <c r="AN60" s="175">
        <f t="shared" si="9"/>
        <v>0</v>
      </c>
      <c r="AO60" s="175">
        <f t="shared" si="10"/>
        <v>28</v>
      </c>
      <c r="AP60" s="175">
        <f t="shared" si="11"/>
        <v>25</v>
      </c>
      <c r="AQ60" s="175">
        <f t="shared" si="12"/>
        <v>0</v>
      </c>
      <c r="AR60" s="175">
        <f t="shared" si="13"/>
        <v>0</v>
      </c>
      <c r="AS60" s="401">
        <f t="shared" si="14"/>
        <v>0</v>
      </c>
    </row>
    <row r="61" spans="2:45" ht="16.5" customHeight="1" hidden="1" thickBot="1">
      <c r="B61" s="425"/>
      <c r="C61" s="373">
        <v>18</v>
      </c>
      <c r="D61" s="113"/>
      <c r="E61" s="271"/>
      <c r="F61" s="111"/>
      <c r="G61" s="131"/>
      <c r="H61" s="131"/>
      <c r="I61" s="112">
        <v>2</v>
      </c>
      <c r="J61" s="155"/>
      <c r="K61" s="156"/>
      <c r="L61" s="157"/>
      <c r="M61" s="149"/>
      <c r="N61" s="178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8">
        <f>SUM(N61,P61,R61,T61,V61,X61,-AK61)</f>
        <v>0</v>
      </c>
      <c r="AA61" s="179">
        <f>SUM(O61,Q61,S61,U61,W61,Y61,-AS61)</f>
        <v>0</v>
      </c>
      <c r="AB61" s="366">
        <f>SUM(Z61:AA61)</f>
        <v>0</v>
      </c>
      <c r="AD61" s="134">
        <f t="shared" si="0"/>
        <v>0</v>
      </c>
      <c r="AE61" s="402">
        <f t="shared" si="1"/>
        <v>0</v>
      </c>
      <c r="AF61" s="175">
        <f t="shared" si="2"/>
        <v>0</v>
      </c>
      <c r="AG61" s="175">
        <f t="shared" si="3"/>
        <v>0</v>
      </c>
      <c r="AH61" s="175">
        <f t="shared" si="4"/>
        <v>0</v>
      </c>
      <c r="AI61" s="175">
        <f t="shared" si="5"/>
        <v>0</v>
      </c>
      <c r="AJ61" s="175">
        <f t="shared" si="6"/>
        <v>0</v>
      </c>
      <c r="AK61" s="396">
        <f t="shared" si="7"/>
        <v>0</v>
      </c>
      <c r="AL61" s="175"/>
      <c r="AM61" s="175">
        <f t="shared" si="8"/>
        <v>0</v>
      </c>
      <c r="AN61" s="175">
        <f t="shared" si="9"/>
        <v>0</v>
      </c>
      <c r="AO61" s="175">
        <f t="shared" si="10"/>
        <v>0</v>
      </c>
      <c r="AP61" s="175">
        <f t="shared" si="11"/>
        <v>0</v>
      </c>
      <c r="AQ61" s="175">
        <f t="shared" si="12"/>
        <v>0</v>
      </c>
      <c r="AR61" s="175">
        <f t="shared" si="13"/>
        <v>0</v>
      </c>
      <c r="AS61" s="401">
        <f t="shared" si="14"/>
        <v>0</v>
      </c>
    </row>
    <row r="62" spans="2:45" ht="16.5" customHeight="1" hidden="1" thickBot="1">
      <c r="B62" s="425"/>
      <c r="C62" s="373">
        <v>19</v>
      </c>
      <c r="D62" s="113"/>
      <c r="E62" s="271"/>
      <c r="F62" s="111"/>
      <c r="G62" s="131"/>
      <c r="H62" s="131"/>
      <c r="I62" s="112">
        <v>2</v>
      </c>
      <c r="J62" s="155"/>
      <c r="K62" s="156"/>
      <c r="L62" s="157"/>
      <c r="M62" s="149"/>
      <c r="N62" s="178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8">
        <f>SUM(N62,P62,R62,T62,V62,X62,-AK62)</f>
        <v>0</v>
      </c>
      <c r="AA62" s="179">
        <f>SUM(O62,Q62,S62,U62,W62,Y62,-AS62)</f>
        <v>0</v>
      </c>
      <c r="AB62" s="366">
        <f>SUM(Z62:AA62)</f>
        <v>0</v>
      </c>
      <c r="AD62" s="134">
        <f t="shared" si="0"/>
        <v>0</v>
      </c>
      <c r="AE62" s="402">
        <f t="shared" si="1"/>
        <v>0</v>
      </c>
      <c r="AF62" s="175">
        <f t="shared" si="2"/>
        <v>0</v>
      </c>
      <c r="AG62" s="175">
        <f t="shared" si="3"/>
        <v>0</v>
      </c>
      <c r="AH62" s="175">
        <f t="shared" si="4"/>
        <v>0</v>
      </c>
      <c r="AI62" s="175">
        <f t="shared" si="5"/>
        <v>0</v>
      </c>
      <c r="AJ62" s="175">
        <f t="shared" si="6"/>
        <v>0</v>
      </c>
      <c r="AK62" s="396">
        <f t="shared" si="7"/>
        <v>0</v>
      </c>
      <c r="AL62" s="175"/>
      <c r="AM62" s="175">
        <f t="shared" si="8"/>
        <v>0</v>
      </c>
      <c r="AN62" s="175">
        <f t="shared" si="9"/>
        <v>0</v>
      </c>
      <c r="AO62" s="175">
        <f t="shared" si="10"/>
        <v>0</v>
      </c>
      <c r="AP62" s="175">
        <f t="shared" si="11"/>
        <v>0</v>
      </c>
      <c r="AQ62" s="175">
        <f t="shared" si="12"/>
        <v>0</v>
      </c>
      <c r="AR62" s="175">
        <f t="shared" si="13"/>
        <v>0</v>
      </c>
      <c r="AS62" s="401">
        <f t="shared" si="14"/>
        <v>0</v>
      </c>
    </row>
    <row r="63" spans="2:45" ht="16.5" customHeight="1" hidden="1" thickBot="1">
      <c r="B63" s="425"/>
      <c r="C63" s="373">
        <v>20</v>
      </c>
      <c r="D63" s="113"/>
      <c r="E63" s="271"/>
      <c r="F63" s="111"/>
      <c r="G63" s="131"/>
      <c r="H63" s="131"/>
      <c r="I63" s="112">
        <v>2</v>
      </c>
      <c r="J63" s="155"/>
      <c r="K63" s="156"/>
      <c r="L63" s="157"/>
      <c r="M63" s="149"/>
      <c r="N63" s="178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8">
        <f>SUM(N63,P63,R63,T63,V63,X63,-AK63)</f>
        <v>0</v>
      </c>
      <c r="AA63" s="179">
        <f>SUM(O63,Q63,S63,U63,W63,Y63,-AS63)</f>
        <v>0</v>
      </c>
      <c r="AB63" s="366">
        <f>SUM(Z63:AA63)</f>
        <v>0</v>
      </c>
      <c r="AD63" s="134">
        <f t="shared" si="0"/>
        <v>0</v>
      </c>
      <c r="AE63" s="402">
        <f t="shared" si="1"/>
        <v>0</v>
      </c>
      <c r="AF63" s="175">
        <f t="shared" si="2"/>
        <v>0</v>
      </c>
      <c r="AG63" s="175">
        <f t="shared" si="3"/>
        <v>0</v>
      </c>
      <c r="AH63" s="175">
        <f t="shared" si="4"/>
        <v>0</v>
      </c>
      <c r="AI63" s="175">
        <f t="shared" si="5"/>
        <v>0</v>
      </c>
      <c r="AJ63" s="175">
        <f t="shared" si="6"/>
        <v>0</v>
      </c>
      <c r="AK63" s="396">
        <f t="shared" si="7"/>
        <v>0</v>
      </c>
      <c r="AL63" s="175"/>
      <c r="AM63" s="175">
        <f t="shared" si="8"/>
        <v>0</v>
      </c>
      <c r="AN63" s="175">
        <f t="shared" si="9"/>
        <v>0</v>
      </c>
      <c r="AO63" s="175">
        <f t="shared" si="10"/>
        <v>0</v>
      </c>
      <c r="AP63" s="175">
        <f t="shared" si="11"/>
        <v>0</v>
      </c>
      <c r="AQ63" s="175">
        <f t="shared" si="12"/>
        <v>0</v>
      </c>
      <c r="AR63" s="175">
        <f t="shared" si="13"/>
        <v>0</v>
      </c>
      <c r="AS63" s="401">
        <f t="shared" si="14"/>
        <v>0</v>
      </c>
    </row>
    <row r="64" spans="2:45" ht="16.5" customHeight="1" hidden="1" thickBot="1">
      <c r="B64" s="425"/>
      <c r="C64" s="373">
        <v>21</v>
      </c>
      <c r="D64" s="113"/>
      <c r="E64" s="271"/>
      <c r="F64" s="111"/>
      <c r="G64" s="131"/>
      <c r="H64" s="131"/>
      <c r="I64" s="112">
        <v>2</v>
      </c>
      <c r="J64" s="155"/>
      <c r="K64" s="156"/>
      <c r="L64" s="157"/>
      <c r="M64" s="149"/>
      <c r="N64" s="178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8">
        <f>SUM(N64,P64,R64,T64,V64,X64,-AK64)</f>
        <v>0</v>
      </c>
      <c r="AA64" s="179">
        <f>SUM(O64,Q64,S64,U64,W64,Y64,-AS64)</f>
        <v>0</v>
      </c>
      <c r="AB64" s="366">
        <f>SUM(Z64:AA64)</f>
        <v>0</v>
      </c>
      <c r="AD64" s="134">
        <f t="shared" si="0"/>
        <v>0</v>
      </c>
      <c r="AE64" s="402">
        <f t="shared" si="1"/>
        <v>0</v>
      </c>
      <c r="AF64" s="175">
        <f t="shared" si="2"/>
        <v>0</v>
      </c>
      <c r="AG64" s="175">
        <f t="shared" si="3"/>
        <v>0</v>
      </c>
      <c r="AH64" s="175">
        <f t="shared" si="4"/>
        <v>0</v>
      </c>
      <c r="AI64" s="175">
        <f t="shared" si="5"/>
        <v>0</v>
      </c>
      <c r="AJ64" s="175">
        <f t="shared" si="6"/>
        <v>0</v>
      </c>
      <c r="AK64" s="396">
        <f t="shared" si="7"/>
        <v>0</v>
      </c>
      <c r="AL64" s="175"/>
      <c r="AM64" s="175">
        <f t="shared" si="8"/>
        <v>0</v>
      </c>
      <c r="AN64" s="175">
        <f t="shared" si="9"/>
        <v>0</v>
      </c>
      <c r="AO64" s="175">
        <f t="shared" si="10"/>
        <v>0</v>
      </c>
      <c r="AP64" s="175">
        <f t="shared" si="11"/>
        <v>0</v>
      </c>
      <c r="AQ64" s="175">
        <f t="shared" si="12"/>
        <v>0</v>
      </c>
      <c r="AR64" s="175">
        <f t="shared" si="13"/>
        <v>0</v>
      </c>
      <c r="AS64" s="401">
        <f t="shared" si="14"/>
        <v>0</v>
      </c>
    </row>
    <row r="65" spans="2:45" ht="16.5" customHeight="1" hidden="1" thickBot="1">
      <c r="B65" s="425"/>
      <c r="C65" s="373">
        <v>22</v>
      </c>
      <c r="D65" s="113"/>
      <c r="E65" s="271"/>
      <c r="F65" s="111"/>
      <c r="G65" s="131"/>
      <c r="H65" s="131"/>
      <c r="I65" s="112">
        <v>2</v>
      </c>
      <c r="J65" s="155"/>
      <c r="K65" s="156"/>
      <c r="L65" s="157"/>
      <c r="M65" s="149"/>
      <c r="N65" s="178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8">
        <f>SUM(N65,P65,R65,T65,V65,X65,-AK65)</f>
        <v>0</v>
      </c>
      <c r="AA65" s="179">
        <f>SUM(O65,Q65,S65,U65,W65,Y65,-AS65)</f>
        <v>0</v>
      </c>
      <c r="AB65" s="366">
        <f>SUM(Z65:AA65)</f>
        <v>0</v>
      </c>
      <c r="AD65" s="134">
        <f t="shared" si="0"/>
        <v>0</v>
      </c>
      <c r="AE65" s="402">
        <f t="shared" si="1"/>
        <v>0</v>
      </c>
      <c r="AF65" s="175">
        <f t="shared" si="2"/>
        <v>0</v>
      </c>
      <c r="AG65" s="175">
        <f t="shared" si="3"/>
        <v>0</v>
      </c>
      <c r="AH65" s="175">
        <f t="shared" si="4"/>
        <v>0</v>
      </c>
      <c r="AI65" s="175">
        <f t="shared" si="5"/>
        <v>0</v>
      </c>
      <c r="AJ65" s="175">
        <f t="shared" si="6"/>
        <v>0</v>
      </c>
      <c r="AK65" s="396">
        <f t="shared" si="7"/>
        <v>0</v>
      </c>
      <c r="AL65" s="175"/>
      <c r="AM65" s="175">
        <f t="shared" si="8"/>
        <v>0</v>
      </c>
      <c r="AN65" s="175">
        <f t="shared" si="9"/>
        <v>0</v>
      </c>
      <c r="AO65" s="175">
        <f t="shared" si="10"/>
        <v>0</v>
      </c>
      <c r="AP65" s="175">
        <f t="shared" si="11"/>
        <v>0</v>
      </c>
      <c r="AQ65" s="175">
        <f t="shared" si="12"/>
        <v>0</v>
      </c>
      <c r="AR65" s="175">
        <f t="shared" si="13"/>
        <v>0</v>
      </c>
      <c r="AS65" s="401">
        <f t="shared" si="14"/>
        <v>0</v>
      </c>
    </row>
    <row r="66" spans="2:45" ht="16.5" customHeight="1" hidden="1" thickBot="1">
      <c r="B66" s="425"/>
      <c r="C66" s="373">
        <v>23</v>
      </c>
      <c r="D66" s="113"/>
      <c r="E66" s="271"/>
      <c r="F66" s="111"/>
      <c r="G66" s="131"/>
      <c r="H66" s="131"/>
      <c r="I66" s="112">
        <v>2</v>
      </c>
      <c r="J66" s="155"/>
      <c r="K66" s="156"/>
      <c r="L66" s="157"/>
      <c r="M66" s="149"/>
      <c r="N66" s="178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8">
        <f>SUM(N66,P66,R66,T66,V66,X66,-AK66)</f>
        <v>0</v>
      </c>
      <c r="AA66" s="179">
        <f>SUM(O66,Q66,S66,U66,W66,Y66,-AS66)</f>
        <v>0</v>
      </c>
      <c r="AB66" s="366">
        <f>SUM(Z66:AA66)</f>
        <v>0</v>
      </c>
      <c r="AD66" s="134">
        <f t="shared" si="0"/>
        <v>0</v>
      </c>
      <c r="AE66" s="402">
        <f t="shared" si="1"/>
        <v>0</v>
      </c>
      <c r="AF66" s="175">
        <f t="shared" si="2"/>
        <v>0</v>
      </c>
      <c r="AG66" s="175">
        <f t="shared" si="3"/>
        <v>0</v>
      </c>
      <c r="AH66" s="175">
        <f t="shared" si="4"/>
        <v>0</v>
      </c>
      <c r="AI66" s="175">
        <f t="shared" si="5"/>
        <v>0</v>
      </c>
      <c r="AJ66" s="175">
        <f t="shared" si="6"/>
        <v>0</v>
      </c>
      <c r="AK66" s="396">
        <f t="shared" si="7"/>
        <v>0</v>
      </c>
      <c r="AL66" s="175"/>
      <c r="AM66" s="175">
        <f t="shared" si="8"/>
        <v>0</v>
      </c>
      <c r="AN66" s="175">
        <f t="shared" si="9"/>
        <v>0</v>
      </c>
      <c r="AO66" s="175">
        <f t="shared" si="10"/>
        <v>0</v>
      </c>
      <c r="AP66" s="175">
        <f t="shared" si="11"/>
        <v>0</v>
      </c>
      <c r="AQ66" s="175">
        <f t="shared" si="12"/>
        <v>0</v>
      </c>
      <c r="AR66" s="175">
        <f t="shared" si="13"/>
        <v>0</v>
      </c>
      <c r="AS66" s="401">
        <f t="shared" si="14"/>
        <v>0</v>
      </c>
    </row>
    <row r="67" spans="2:45" ht="16.5" customHeight="1" hidden="1" thickBot="1">
      <c r="B67" s="425"/>
      <c r="C67" s="373">
        <v>24</v>
      </c>
      <c r="D67" s="113"/>
      <c r="E67" s="271"/>
      <c r="F67" s="111"/>
      <c r="G67" s="131"/>
      <c r="H67" s="131"/>
      <c r="I67" s="112">
        <v>2</v>
      </c>
      <c r="J67" s="155"/>
      <c r="K67" s="156"/>
      <c r="L67" s="157"/>
      <c r="M67" s="149" t="str">
        <f>B$44</f>
        <v>GC Erlen</v>
      </c>
      <c r="N67" s="178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8">
        <f>SUM(N67,P67,R67,T67,V67,X67,-AK67)</f>
        <v>0</v>
      </c>
      <c r="AA67" s="179">
        <f>SUM(O67,Q67,S67,U67,W67,Y67,-AS67)</f>
        <v>0</v>
      </c>
      <c r="AB67" s="366">
        <f>SUM(Z67:AA67)</f>
        <v>0</v>
      </c>
      <c r="AD67" s="134">
        <f t="shared" si="0"/>
        <v>0</v>
      </c>
      <c r="AE67" s="402">
        <f t="shared" si="1"/>
        <v>0</v>
      </c>
      <c r="AF67" s="175">
        <f t="shared" si="2"/>
        <v>0</v>
      </c>
      <c r="AG67" s="175">
        <f t="shared" si="3"/>
        <v>0</v>
      </c>
      <c r="AH67" s="175">
        <f t="shared" si="4"/>
        <v>0</v>
      </c>
      <c r="AI67" s="175">
        <f t="shared" si="5"/>
        <v>0</v>
      </c>
      <c r="AJ67" s="175">
        <f t="shared" si="6"/>
        <v>0</v>
      </c>
      <c r="AK67" s="396">
        <f t="shared" si="7"/>
        <v>0</v>
      </c>
      <c r="AL67" s="175"/>
      <c r="AM67" s="175">
        <f t="shared" si="8"/>
        <v>0</v>
      </c>
      <c r="AN67" s="175">
        <f t="shared" si="9"/>
        <v>0</v>
      </c>
      <c r="AO67" s="175">
        <f t="shared" si="10"/>
        <v>0</v>
      </c>
      <c r="AP67" s="175">
        <f t="shared" si="11"/>
        <v>0</v>
      </c>
      <c r="AQ67" s="175">
        <f t="shared" si="12"/>
        <v>0</v>
      </c>
      <c r="AR67" s="175">
        <f t="shared" si="13"/>
        <v>0</v>
      </c>
      <c r="AS67" s="401">
        <f t="shared" si="14"/>
        <v>0</v>
      </c>
    </row>
    <row r="68" spans="2:45" ht="16.5" customHeight="1" hidden="1" thickBot="1">
      <c r="B68" s="425"/>
      <c r="C68" s="373">
        <v>25</v>
      </c>
      <c r="D68" s="113"/>
      <c r="E68" s="271"/>
      <c r="F68" s="111"/>
      <c r="G68" s="131"/>
      <c r="H68" s="131"/>
      <c r="I68" s="112">
        <v>2</v>
      </c>
      <c r="J68" s="155"/>
      <c r="K68" s="156"/>
      <c r="L68" s="157"/>
      <c r="M68" s="149"/>
      <c r="N68" s="178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8">
        <f>SUM(N68,P68,R68,T68,V68,X68,-AK68)</f>
        <v>0</v>
      </c>
      <c r="AA68" s="179">
        <f>SUM(O68,Q68,S68,U68,W68,Y68,-AS68)</f>
        <v>0</v>
      </c>
      <c r="AB68" s="366">
        <f>SUM(Z68:AA68)</f>
        <v>0</v>
      </c>
      <c r="AD68" s="134">
        <f t="shared" si="0"/>
        <v>0</v>
      </c>
      <c r="AE68" s="402">
        <f t="shared" si="1"/>
        <v>0</v>
      </c>
      <c r="AF68" s="175">
        <f t="shared" si="2"/>
        <v>0</v>
      </c>
      <c r="AG68" s="175">
        <f t="shared" si="3"/>
        <v>0</v>
      </c>
      <c r="AH68" s="175">
        <f t="shared" si="4"/>
        <v>0</v>
      </c>
      <c r="AI68" s="175">
        <f t="shared" si="5"/>
        <v>0</v>
      </c>
      <c r="AJ68" s="175">
        <f t="shared" si="6"/>
        <v>0</v>
      </c>
      <c r="AK68" s="396">
        <f t="shared" si="7"/>
        <v>0</v>
      </c>
      <c r="AL68" s="175"/>
      <c r="AM68" s="175">
        <f t="shared" si="8"/>
        <v>0</v>
      </c>
      <c r="AN68" s="175">
        <f t="shared" si="9"/>
        <v>0</v>
      </c>
      <c r="AO68" s="175">
        <f t="shared" si="10"/>
        <v>0</v>
      </c>
      <c r="AP68" s="175">
        <f t="shared" si="11"/>
        <v>0</v>
      </c>
      <c r="AQ68" s="175">
        <f t="shared" si="12"/>
        <v>0</v>
      </c>
      <c r="AR68" s="175">
        <f t="shared" si="13"/>
        <v>0</v>
      </c>
      <c r="AS68" s="401">
        <f t="shared" si="14"/>
        <v>0</v>
      </c>
    </row>
    <row r="69" spans="2:45" ht="16.5" customHeight="1" hidden="1" thickBot="1">
      <c r="B69" s="425"/>
      <c r="C69" s="373">
        <v>26</v>
      </c>
      <c r="D69" s="113"/>
      <c r="E69" s="271"/>
      <c r="F69" s="111"/>
      <c r="G69" s="131"/>
      <c r="H69" s="131"/>
      <c r="I69" s="112">
        <v>2</v>
      </c>
      <c r="J69" s="155"/>
      <c r="K69" s="156"/>
      <c r="L69" s="157"/>
      <c r="M69" s="149" t="str">
        <f>B$44</f>
        <v>GC Erlen</v>
      </c>
      <c r="N69" s="178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8">
        <f>SUM(N69,P69,R69,T69,V69,X69,-AK69)</f>
        <v>0</v>
      </c>
      <c r="AA69" s="179">
        <f>SUM(O69,Q69,S69,U69,W69,Y69,-AS69)</f>
        <v>0</v>
      </c>
      <c r="AB69" s="366">
        <f>SUM(Z69:AA69)</f>
        <v>0</v>
      </c>
      <c r="AD69" s="134">
        <f aca="true" t="shared" si="15" ref="AD69:AD132">IF($N$484="*",SUM(N69:O69),IF($P$484="*",SUM(P69:Q69),IF($R$484="*",SUM(R69:S69),IF($T$484="*",SUM(T69:U69),IF($V$484="*",SUM(V69:W69),IF($X$484="*",SUM(X69:Y69),0))))))</f>
        <v>0</v>
      </c>
      <c r="AE69" s="402">
        <f aca="true" t="shared" si="16" ref="AE69:AE132">N69</f>
        <v>0</v>
      </c>
      <c r="AF69" s="175">
        <f aca="true" t="shared" si="17" ref="AF69:AF132">P69</f>
        <v>0</v>
      </c>
      <c r="AG69" s="175">
        <f aca="true" t="shared" si="18" ref="AG69:AG132">R69</f>
        <v>0</v>
      </c>
      <c r="AH69" s="175">
        <f aca="true" t="shared" si="19" ref="AH69:AH132">T69</f>
        <v>0</v>
      </c>
      <c r="AI69" s="175">
        <f aca="true" t="shared" si="20" ref="AI69:AI132">V69</f>
        <v>0</v>
      </c>
      <c r="AJ69" s="175">
        <f aca="true" t="shared" si="21" ref="AJ69:AJ132">X69</f>
        <v>0</v>
      </c>
      <c r="AK69" s="396">
        <f aca="true" t="shared" si="22" ref="AK69:AK132">SMALL(AE69:AI69,1)</f>
        <v>0</v>
      </c>
      <c r="AL69" s="175"/>
      <c r="AM69" s="175">
        <f aca="true" t="shared" si="23" ref="AM69:AM132">O69</f>
        <v>0</v>
      </c>
      <c r="AN69" s="175">
        <f aca="true" t="shared" si="24" ref="AN69:AN132">Q69</f>
        <v>0</v>
      </c>
      <c r="AO69" s="175">
        <f aca="true" t="shared" si="25" ref="AO69:AO132">S69</f>
        <v>0</v>
      </c>
      <c r="AP69" s="175">
        <f aca="true" t="shared" si="26" ref="AP69:AP132">U69</f>
        <v>0</v>
      </c>
      <c r="AQ69" s="175">
        <f aca="true" t="shared" si="27" ref="AQ69:AQ132">W69</f>
        <v>0</v>
      </c>
      <c r="AR69" s="175">
        <f aca="true" t="shared" si="28" ref="AR69:AR132">Y69</f>
        <v>0</v>
      </c>
      <c r="AS69" s="401">
        <f aca="true" t="shared" si="29" ref="AS69:AS132">SMALL(AM69:AQ69,1)</f>
        <v>0</v>
      </c>
    </row>
    <row r="70" spans="2:45" ht="16.5" customHeight="1" hidden="1" thickBot="1">
      <c r="B70" s="425"/>
      <c r="C70" s="373">
        <v>27</v>
      </c>
      <c r="D70" s="113"/>
      <c r="E70" s="271"/>
      <c r="F70" s="111"/>
      <c r="G70" s="131"/>
      <c r="H70" s="131"/>
      <c r="I70" s="112">
        <v>2</v>
      </c>
      <c r="J70" s="155"/>
      <c r="K70" s="156"/>
      <c r="L70" s="157"/>
      <c r="M70" s="149" t="str">
        <f>B$44</f>
        <v>GC Erlen</v>
      </c>
      <c r="N70" s="178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8">
        <f>SUM(N70,P70,R70,T70,V70,X70,-AK70)</f>
        <v>0</v>
      </c>
      <c r="AA70" s="179">
        <f>SUM(O70,Q70,S70,U70,W70,Y70,-AS70)</f>
        <v>0</v>
      </c>
      <c r="AB70" s="366">
        <f>SUM(Z70:AA70)</f>
        <v>0</v>
      </c>
      <c r="AD70" s="134">
        <f t="shared" si="15"/>
        <v>0</v>
      </c>
      <c r="AE70" s="402">
        <f t="shared" si="16"/>
        <v>0</v>
      </c>
      <c r="AF70" s="175">
        <f t="shared" si="17"/>
        <v>0</v>
      </c>
      <c r="AG70" s="175">
        <f t="shared" si="18"/>
        <v>0</v>
      </c>
      <c r="AH70" s="175">
        <f t="shared" si="19"/>
        <v>0</v>
      </c>
      <c r="AI70" s="175">
        <f t="shared" si="20"/>
        <v>0</v>
      </c>
      <c r="AJ70" s="175">
        <f t="shared" si="21"/>
        <v>0</v>
      </c>
      <c r="AK70" s="396">
        <f t="shared" si="22"/>
        <v>0</v>
      </c>
      <c r="AL70" s="175"/>
      <c r="AM70" s="175">
        <f t="shared" si="23"/>
        <v>0</v>
      </c>
      <c r="AN70" s="175">
        <f t="shared" si="24"/>
        <v>0</v>
      </c>
      <c r="AO70" s="175">
        <f t="shared" si="25"/>
        <v>0</v>
      </c>
      <c r="AP70" s="175">
        <f t="shared" si="26"/>
        <v>0</v>
      </c>
      <c r="AQ70" s="175">
        <f t="shared" si="27"/>
        <v>0</v>
      </c>
      <c r="AR70" s="175">
        <f t="shared" si="28"/>
        <v>0</v>
      </c>
      <c r="AS70" s="401">
        <f t="shared" si="29"/>
        <v>0</v>
      </c>
    </row>
    <row r="71" spans="2:45" ht="16.5" customHeight="1" hidden="1" thickBot="1">
      <c r="B71" s="425"/>
      <c r="C71" s="373">
        <v>28</v>
      </c>
      <c r="D71" s="113"/>
      <c r="E71" s="271"/>
      <c r="F71" s="111"/>
      <c r="G71" s="131"/>
      <c r="H71" s="131"/>
      <c r="I71" s="112">
        <v>2</v>
      </c>
      <c r="J71" s="155"/>
      <c r="K71" s="156"/>
      <c r="L71" s="157"/>
      <c r="M71" s="149" t="str">
        <f>B$44</f>
        <v>GC Erlen</v>
      </c>
      <c r="N71" s="178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8">
        <f>SUM(N71,P71,R71,T71,V71,X71,-AK71)</f>
        <v>0</v>
      </c>
      <c r="AA71" s="179">
        <f>SUM(O71,Q71,S71,U71,W71,Y71,-AS71)</f>
        <v>0</v>
      </c>
      <c r="AB71" s="366">
        <f>SUM(Z71:AA71)</f>
        <v>0</v>
      </c>
      <c r="AD71" s="134">
        <f t="shared" si="15"/>
        <v>0</v>
      </c>
      <c r="AE71" s="402">
        <f t="shared" si="16"/>
        <v>0</v>
      </c>
      <c r="AF71" s="175">
        <f t="shared" si="17"/>
        <v>0</v>
      </c>
      <c r="AG71" s="175">
        <f t="shared" si="18"/>
        <v>0</v>
      </c>
      <c r="AH71" s="175">
        <f t="shared" si="19"/>
        <v>0</v>
      </c>
      <c r="AI71" s="175">
        <f t="shared" si="20"/>
        <v>0</v>
      </c>
      <c r="AJ71" s="175">
        <f t="shared" si="21"/>
        <v>0</v>
      </c>
      <c r="AK71" s="396">
        <f t="shared" si="22"/>
        <v>0</v>
      </c>
      <c r="AL71" s="175"/>
      <c r="AM71" s="175">
        <f t="shared" si="23"/>
        <v>0</v>
      </c>
      <c r="AN71" s="175">
        <f t="shared" si="24"/>
        <v>0</v>
      </c>
      <c r="AO71" s="175">
        <f t="shared" si="25"/>
        <v>0</v>
      </c>
      <c r="AP71" s="175">
        <f t="shared" si="26"/>
        <v>0</v>
      </c>
      <c r="AQ71" s="175">
        <f t="shared" si="27"/>
        <v>0</v>
      </c>
      <c r="AR71" s="175">
        <f t="shared" si="28"/>
        <v>0</v>
      </c>
      <c r="AS71" s="401">
        <f t="shared" si="29"/>
        <v>0</v>
      </c>
    </row>
    <row r="72" spans="2:45" ht="16.5" customHeight="1" hidden="1" thickBot="1">
      <c r="B72" s="425"/>
      <c r="C72" s="373">
        <v>29</v>
      </c>
      <c r="D72" s="113"/>
      <c r="E72" s="271"/>
      <c r="F72" s="111"/>
      <c r="G72" s="131"/>
      <c r="H72" s="131"/>
      <c r="I72" s="112">
        <v>2</v>
      </c>
      <c r="J72" s="155"/>
      <c r="K72" s="156"/>
      <c r="L72" s="157"/>
      <c r="M72" s="149" t="str">
        <f>B$44</f>
        <v>GC Erlen</v>
      </c>
      <c r="N72" s="178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8">
        <f>SUM(N72,P72,R72,T72,V72,X72,-AK72)</f>
        <v>0</v>
      </c>
      <c r="AA72" s="179">
        <f>SUM(O72,Q72,S72,U72,W72,Y72,-AS72)</f>
        <v>0</v>
      </c>
      <c r="AB72" s="366">
        <f>SUM(Z72:AA72)</f>
        <v>0</v>
      </c>
      <c r="AD72" s="134">
        <f t="shared" si="15"/>
        <v>0</v>
      </c>
      <c r="AE72" s="402">
        <f t="shared" si="16"/>
        <v>0</v>
      </c>
      <c r="AF72" s="175">
        <f t="shared" si="17"/>
        <v>0</v>
      </c>
      <c r="AG72" s="175">
        <f t="shared" si="18"/>
        <v>0</v>
      </c>
      <c r="AH72" s="175">
        <f t="shared" si="19"/>
        <v>0</v>
      </c>
      <c r="AI72" s="175">
        <f t="shared" si="20"/>
        <v>0</v>
      </c>
      <c r="AJ72" s="175">
        <f t="shared" si="21"/>
        <v>0</v>
      </c>
      <c r="AK72" s="396">
        <f t="shared" si="22"/>
        <v>0</v>
      </c>
      <c r="AL72" s="175"/>
      <c r="AM72" s="175">
        <f t="shared" si="23"/>
        <v>0</v>
      </c>
      <c r="AN72" s="175">
        <f t="shared" si="24"/>
        <v>0</v>
      </c>
      <c r="AO72" s="175">
        <f t="shared" si="25"/>
        <v>0</v>
      </c>
      <c r="AP72" s="175">
        <f t="shared" si="26"/>
        <v>0</v>
      </c>
      <c r="AQ72" s="175">
        <f t="shared" si="27"/>
        <v>0</v>
      </c>
      <c r="AR72" s="175">
        <f t="shared" si="28"/>
        <v>0</v>
      </c>
      <c r="AS72" s="401">
        <f t="shared" si="29"/>
        <v>0</v>
      </c>
    </row>
    <row r="73" spans="2:45" ht="16.5" customHeight="1" hidden="1" thickBot="1">
      <c r="B73" s="425"/>
      <c r="C73" s="373">
        <v>30</v>
      </c>
      <c r="D73" s="113"/>
      <c r="E73" s="271"/>
      <c r="F73" s="111"/>
      <c r="G73" s="131"/>
      <c r="H73" s="131"/>
      <c r="I73" s="112">
        <v>2</v>
      </c>
      <c r="J73" s="155"/>
      <c r="K73" s="156"/>
      <c r="L73" s="157"/>
      <c r="M73" s="149"/>
      <c r="N73" s="178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8">
        <f>SUM(N73,P73,R73,T73,V73,X73,-AK73)</f>
        <v>0</v>
      </c>
      <c r="AA73" s="179">
        <f>SUM(O73,Q73,S73,U73,W73,Y73,-AS73)</f>
        <v>0</v>
      </c>
      <c r="AB73" s="366">
        <f>SUM(Z73:AA73)</f>
        <v>0</v>
      </c>
      <c r="AD73" s="134">
        <f t="shared" si="15"/>
        <v>0</v>
      </c>
      <c r="AE73" s="402">
        <f t="shared" si="16"/>
        <v>0</v>
      </c>
      <c r="AF73" s="175">
        <f t="shared" si="17"/>
        <v>0</v>
      </c>
      <c r="AG73" s="175">
        <f t="shared" si="18"/>
        <v>0</v>
      </c>
      <c r="AH73" s="175">
        <f t="shared" si="19"/>
        <v>0</v>
      </c>
      <c r="AI73" s="175">
        <f t="shared" si="20"/>
        <v>0</v>
      </c>
      <c r="AJ73" s="175">
        <f t="shared" si="21"/>
        <v>0</v>
      </c>
      <c r="AK73" s="396">
        <f t="shared" si="22"/>
        <v>0</v>
      </c>
      <c r="AL73" s="175"/>
      <c r="AM73" s="175">
        <f t="shared" si="23"/>
        <v>0</v>
      </c>
      <c r="AN73" s="175">
        <f t="shared" si="24"/>
        <v>0</v>
      </c>
      <c r="AO73" s="175">
        <f t="shared" si="25"/>
        <v>0</v>
      </c>
      <c r="AP73" s="175">
        <f t="shared" si="26"/>
        <v>0</v>
      </c>
      <c r="AQ73" s="175">
        <f t="shared" si="27"/>
        <v>0</v>
      </c>
      <c r="AR73" s="175">
        <f t="shared" si="28"/>
        <v>0</v>
      </c>
      <c r="AS73" s="401">
        <f t="shared" si="29"/>
        <v>0</v>
      </c>
    </row>
    <row r="74" spans="2:45" ht="16.5" customHeight="1" hidden="1" thickBot="1">
      <c r="B74" s="425"/>
      <c r="C74" s="373">
        <v>31</v>
      </c>
      <c r="D74" s="113"/>
      <c r="E74" s="271"/>
      <c r="F74" s="111"/>
      <c r="G74" s="131"/>
      <c r="H74" s="131"/>
      <c r="I74" s="112">
        <v>2</v>
      </c>
      <c r="J74" s="155"/>
      <c r="K74" s="156"/>
      <c r="L74" s="157"/>
      <c r="M74" s="149"/>
      <c r="N74" s="178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8">
        <f>SUM(N74,P74,R74,T74,V74,X74,-AK74)</f>
        <v>0</v>
      </c>
      <c r="AA74" s="179">
        <f>SUM(O74,Q74,S74,U74,W74,Y74,-AS74)</f>
        <v>0</v>
      </c>
      <c r="AB74" s="366">
        <f>SUM(Z74:AA74)</f>
        <v>0</v>
      </c>
      <c r="AD74" s="134">
        <f t="shared" si="15"/>
        <v>0</v>
      </c>
      <c r="AE74" s="402">
        <f t="shared" si="16"/>
        <v>0</v>
      </c>
      <c r="AF74" s="175">
        <f t="shared" si="17"/>
        <v>0</v>
      </c>
      <c r="AG74" s="175">
        <f t="shared" si="18"/>
        <v>0</v>
      </c>
      <c r="AH74" s="175">
        <f t="shared" si="19"/>
        <v>0</v>
      </c>
      <c r="AI74" s="175">
        <f t="shared" si="20"/>
        <v>0</v>
      </c>
      <c r="AJ74" s="175">
        <f t="shared" si="21"/>
        <v>0</v>
      </c>
      <c r="AK74" s="396">
        <f t="shared" si="22"/>
        <v>0</v>
      </c>
      <c r="AL74" s="175"/>
      <c r="AM74" s="175">
        <f t="shared" si="23"/>
        <v>0</v>
      </c>
      <c r="AN74" s="175">
        <f t="shared" si="24"/>
        <v>0</v>
      </c>
      <c r="AO74" s="175">
        <f t="shared" si="25"/>
        <v>0</v>
      </c>
      <c r="AP74" s="175">
        <f t="shared" si="26"/>
        <v>0</v>
      </c>
      <c r="AQ74" s="175">
        <f t="shared" si="27"/>
        <v>0</v>
      </c>
      <c r="AR74" s="175">
        <f t="shared" si="28"/>
        <v>0</v>
      </c>
      <c r="AS74" s="401">
        <f t="shared" si="29"/>
        <v>0</v>
      </c>
    </row>
    <row r="75" spans="2:45" ht="16.5" customHeight="1" hidden="1" thickBot="1">
      <c r="B75" s="425"/>
      <c r="C75" s="373">
        <v>32</v>
      </c>
      <c r="D75" s="113"/>
      <c r="E75" s="271"/>
      <c r="F75" s="111"/>
      <c r="G75" s="131"/>
      <c r="H75" s="131"/>
      <c r="I75" s="112">
        <v>2</v>
      </c>
      <c r="J75" s="155"/>
      <c r="K75" s="156"/>
      <c r="L75" s="157"/>
      <c r="M75" s="149"/>
      <c r="N75" s="178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8">
        <f>SUM(N75,P75,R75,T75,V75,X75,-AK75)</f>
        <v>0</v>
      </c>
      <c r="AA75" s="179">
        <f>SUM(O75,Q75,S75,U75,W75,Y75,-AS75)</f>
        <v>0</v>
      </c>
      <c r="AB75" s="366">
        <f>SUM(Z75:AA75)</f>
        <v>0</v>
      </c>
      <c r="AD75" s="134">
        <f t="shared" si="15"/>
        <v>0</v>
      </c>
      <c r="AE75" s="402">
        <f t="shared" si="16"/>
        <v>0</v>
      </c>
      <c r="AF75" s="175">
        <f t="shared" si="17"/>
        <v>0</v>
      </c>
      <c r="AG75" s="175">
        <f t="shared" si="18"/>
        <v>0</v>
      </c>
      <c r="AH75" s="175">
        <f t="shared" si="19"/>
        <v>0</v>
      </c>
      <c r="AI75" s="175">
        <f t="shared" si="20"/>
        <v>0</v>
      </c>
      <c r="AJ75" s="175">
        <f t="shared" si="21"/>
        <v>0</v>
      </c>
      <c r="AK75" s="396">
        <f t="shared" si="22"/>
        <v>0</v>
      </c>
      <c r="AL75" s="175"/>
      <c r="AM75" s="175">
        <f t="shared" si="23"/>
        <v>0</v>
      </c>
      <c r="AN75" s="175">
        <f t="shared" si="24"/>
        <v>0</v>
      </c>
      <c r="AO75" s="175">
        <f t="shared" si="25"/>
        <v>0</v>
      </c>
      <c r="AP75" s="175">
        <f t="shared" si="26"/>
        <v>0</v>
      </c>
      <c r="AQ75" s="175">
        <f t="shared" si="27"/>
        <v>0</v>
      </c>
      <c r="AR75" s="175">
        <f t="shared" si="28"/>
        <v>0</v>
      </c>
      <c r="AS75" s="401">
        <f t="shared" si="29"/>
        <v>0</v>
      </c>
    </row>
    <row r="76" spans="2:45" ht="16.5" customHeight="1" hidden="1" thickBot="1">
      <c r="B76" s="425"/>
      <c r="C76" s="373">
        <v>33</v>
      </c>
      <c r="D76" s="113"/>
      <c r="E76" s="271"/>
      <c r="F76" s="111"/>
      <c r="G76" s="131"/>
      <c r="H76" s="131"/>
      <c r="I76" s="112">
        <v>2</v>
      </c>
      <c r="J76" s="155"/>
      <c r="K76" s="156"/>
      <c r="L76" s="157"/>
      <c r="M76" s="149"/>
      <c r="N76" s="178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8">
        <f>SUM(N76,P76,R76,T76,V76,X76,-AK76)</f>
        <v>0</v>
      </c>
      <c r="AA76" s="179">
        <f>SUM(O76,Q76,S76,U76,W76,Y76,-AS76)</f>
        <v>0</v>
      </c>
      <c r="AB76" s="366">
        <f>SUM(Z76:AA76)</f>
        <v>0</v>
      </c>
      <c r="AD76" s="134">
        <f t="shared" si="15"/>
        <v>0</v>
      </c>
      <c r="AE76" s="402">
        <f t="shared" si="16"/>
        <v>0</v>
      </c>
      <c r="AF76" s="175">
        <f t="shared" si="17"/>
        <v>0</v>
      </c>
      <c r="AG76" s="175">
        <f t="shared" si="18"/>
        <v>0</v>
      </c>
      <c r="AH76" s="175">
        <f t="shared" si="19"/>
        <v>0</v>
      </c>
      <c r="AI76" s="175">
        <f t="shared" si="20"/>
        <v>0</v>
      </c>
      <c r="AJ76" s="175">
        <f t="shared" si="21"/>
        <v>0</v>
      </c>
      <c r="AK76" s="396">
        <f t="shared" si="22"/>
        <v>0</v>
      </c>
      <c r="AL76" s="175"/>
      <c r="AM76" s="175">
        <f t="shared" si="23"/>
        <v>0</v>
      </c>
      <c r="AN76" s="175">
        <f t="shared" si="24"/>
        <v>0</v>
      </c>
      <c r="AO76" s="175">
        <f t="shared" si="25"/>
        <v>0</v>
      </c>
      <c r="AP76" s="175">
        <f t="shared" si="26"/>
        <v>0</v>
      </c>
      <c r="AQ76" s="175">
        <f t="shared" si="27"/>
        <v>0</v>
      </c>
      <c r="AR76" s="175">
        <f t="shared" si="28"/>
        <v>0</v>
      </c>
      <c r="AS76" s="401">
        <f t="shared" si="29"/>
        <v>0</v>
      </c>
    </row>
    <row r="77" spans="2:45" ht="16.5" customHeight="1" hidden="1" thickBot="1">
      <c r="B77" s="425"/>
      <c r="C77" s="373">
        <v>34</v>
      </c>
      <c r="D77" s="113"/>
      <c r="E77" s="271"/>
      <c r="F77" s="111"/>
      <c r="G77" s="131"/>
      <c r="H77" s="131"/>
      <c r="I77" s="112">
        <v>2</v>
      </c>
      <c r="J77" s="155"/>
      <c r="K77" s="156"/>
      <c r="L77" s="157"/>
      <c r="M77" s="149"/>
      <c r="N77" s="178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8">
        <f>SUM(N77,P77,R77,T77,V77,X77,-AK77)</f>
        <v>0</v>
      </c>
      <c r="AA77" s="179">
        <f>SUM(O77,Q77,S77,U77,W77,Y77,-AS77)</f>
        <v>0</v>
      </c>
      <c r="AB77" s="366">
        <f>SUM(Z77:AA77)</f>
        <v>0</v>
      </c>
      <c r="AD77" s="134">
        <f t="shared" si="15"/>
        <v>0</v>
      </c>
      <c r="AE77" s="402">
        <f t="shared" si="16"/>
        <v>0</v>
      </c>
      <c r="AF77" s="175">
        <f t="shared" si="17"/>
        <v>0</v>
      </c>
      <c r="AG77" s="175">
        <f t="shared" si="18"/>
        <v>0</v>
      </c>
      <c r="AH77" s="175">
        <f t="shared" si="19"/>
        <v>0</v>
      </c>
      <c r="AI77" s="175">
        <f t="shared" si="20"/>
        <v>0</v>
      </c>
      <c r="AJ77" s="175">
        <f t="shared" si="21"/>
        <v>0</v>
      </c>
      <c r="AK77" s="396">
        <f t="shared" si="22"/>
        <v>0</v>
      </c>
      <c r="AL77" s="175"/>
      <c r="AM77" s="175">
        <f t="shared" si="23"/>
        <v>0</v>
      </c>
      <c r="AN77" s="175">
        <f t="shared" si="24"/>
        <v>0</v>
      </c>
      <c r="AO77" s="175">
        <f t="shared" si="25"/>
        <v>0</v>
      </c>
      <c r="AP77" s="175">
        <f t="shared" si="26"/>
        <v>0</v>
      </c>
      <c r="AQ77" s="175">
        <f t="shared" si="27"/>
        <v>0</v>
      </c>
      <c r="AR77" s="175">
        <f t="shared" si="28"/>
        <v>0</v>
      </c>
      <c r="AS77" s="401">
        <f t="shared" si="29"/>
        <v>0</v>
      </c>
    </row>
    <row r="78" spans="2:45" ht="16.5" customHeight="1" hidden="1" thickBot="1">
      <c r="B78" s="425"/>
      <c r="C78" s="373">
        <v>35</v>
      </c>
      <c r="D78" s="113"/>
      <c r="E78" s="271"/>
      <c r="F78" s="111"/>
      <c r="G78" s="131"/>
      <c r="H78" s="131"/>
      <c r="I78" s="112">
        <v>2</v>
      </c>
      <c r="J78" s="155"/>
      <c r="K78" s="156"/>
      <c r="L78" s="157"/>
      <c r="M78" s="149"/>
      <c r="N78" s="178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8">
        <f>SUM(N78,P78,R78,T78,V78,X78,-AK78)</f>
        <v>0</v>
      </c>
      <c r="AA78" s="179">
        <f>SUM(O78,Q78,S78,U78,W78,Y78,-AS78)</f>
        <v>0</v>
      </c>
      <c r="AB78" s="366">
        <f>SUM(Z78:AA78)</f>
        <v>0</v>
      </c>
      <c r="AD78" s="134">
        <f t="shared" si="15"/>
        <v>0</v>
      </c>
      <c r="AE78" s="402">
        <f t="shared" si="16"/>
        <v>0</v>
      </c>
      <c r="AF78" s="175">
        <f t="shared" si="17"/>
        <v>0</v>
      </c>
      <c r="AG78" s="175">
        <f t="shared" si="18"/>
        <v>0</v>
      </c>
      <c r="AH78" s="175">
        <f t="shared" si="19"/>
        <v>0</v>
      </c>
      <c r="AI78" s="175">
        <f t="shared" si="20"/>
        <v>0</v>
      </c>
      <c r="AJ78" s="175">
        <f t="shared" si="21"/>
        <v>0</v>
      </c>
      <c r="AK78" s="396">
        <f t="shared" si="22"/>
        <v>0</v>
      </c>
      <c r="AL78" s="175"/>
      <c r="AM78" s="175">
        <f t="shared" si="23"/>
        <v>0</v>
      </c>
      <c r="AN78" s="175">
        <f t="shared" si="24"/>
        <v>0</v>
      </c>
      <c r="AO78" s="175">
        <f t="shared" si="25"/>
        <v>0</v>
      </c>
      <c r="AP78" s="175">
        <f t="shared" si="26"/>
        <v>0</v>
      </c>
      <c r="AQ78" s="175">
        <f t="shared" si="27"/>
        <v>0</v>
      </c>
      <c r="AR78" s="175">
        <f t="shared" si="28"/>
        <v>0</v>
      </c>
      <c r="AS78" s="401">
        <f t="shared" si="29"/>
        <v>0</v>
      </c>
    </row>
    <row r="79" spans="2:45" ht="16.5" customHeight="1" hidden="1" thickBot="1">
      <c r="B79" s="425"/>
      <c r="C79" s="373">
        <v>36</v>
      </c>
      <c r="D79" s="113"/>
      <c r="E79" s="271"/>
      <c r="F79" s="111"/>
      <c r="G79" s="131"/>
      <c r="H79" s="131"/>
      <c r="I79" s="112">
        <v>2</v>
      </c>
      <c r="J79" s="155"/>
      <c r="K79" s="156"/>
      <c r="L79" s="157"/>
      <c r="M79" s="149"/>
      <c r="N79" s="178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8">
        <f>SUM(N79,P79,R79,T79,V79,X79,-AK79)</f>
        <v>0</v>
      </c>
      <c r="AA79" s="179">
        <f>SUM(O79,Q79,S79,U79,W79,Y79,-AS79)</f>
        <v>0</v>
      </c>
      <c r="AB79" s="366">
        <f>SUM(Z79:AA79)</f>
        <v>0</v>
      </c>
      <c r="AD79" s="134">
        <f t="shared" si="15"/>
        <v>0</v>
      </c>
      <c r="AE79" s="402">
        <f t="shared" si="16"/>
        <v>0</v>
      </c>
      <c r="AF79" s="175">
        <f t="shared" si="17"/>
        <v>0</v>
      </c>
      <c r="AG79" s="175">
        <f t="shared" si="18"/>
        <v>0</v>
      </c>
      <c r="AH79" s="175">
        <f t="shared" si="19"/>
        <v>0</v>
      </c>
      <c r="AI79" s="175">
        <f t="shared" si="20"/>
        <v>0</v>
      </c>
      <c r="AJ79" s="175">
        <f t="shared" si="21"/>
        <v>0</v>
      </c>
      <c r="AK79" s="396">
        <f t="shared" si="22"/>
        <v>0</v>
      </c>
      <c r="AL79" s="175"/>
      <c r="AM79" s="175">
        <f t="shared" si="23"/>
        <v>0</v>
      </c>
      <c r="AN79" s="175">
        <f t="shared" si="24"/>
        <v>0</v>
      </c>
      <c r="AO79" s="175">
        <f t="shared" si="25"/>
        <v>0</v>
      </c>
      <c r="AP79" s="175">
        <f t="shared" si="26"/>
        <v>0</v>
      </c>
      <c r="AQ79" s="175">
        <f t="shared" si="27"/>
        <v>0</v>
      </c>
      <c r="AR79" s="175">
        <f t="shared" si="28"/>
        <v>0</v>
      </c>
      <c r="AS79" s="401">
        <f t="shared" si="29"/>
        <v>0</v>
      </c>
    </row>
    <row r="80" spans="2:45" ht="16.5" customHeight="1" hidden="1" thickBot="1">
      <c r="B80" s="425"/>
      <c r="C80" s="373">
        <v>37</v>
      </c>
      <c r="D80" s="113"/>
      <c r="E80" s="271"/>
      <c r="F80" s="111"/>
      <c r="G80" s="131"/>
      <c r="H80" s="131"/>
      <c r="I80" s="112">
        <v>2</v>
      </c>
      <c r="J80" s="155"/>
      <c r="K80" s="156"/>
      <c r="L80" s="157"/>
      <c r="M80" s="149"/>
      <c r="N80" s="178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8">
        <f>SUM(N80,P80,R80,T80,V80,X80,-AK80)</f>
        <v>0</v>
      </c>
      <c r="AA80" s="179">
        <f>SUM(O80,Q80,S80,U80,W80,Y80,-AS80)</f>
        <v>0</v>
      </c>
      <c r="AB80" s="366">
        <f>SUM(Z80:AA80)</f>
        <v>0</v>
      </c>
      <c r="AD80" s="134">
        <f t="shared" si="15"/>
        <v>0</v>
      </c>
      <c r="AE80" s="402">
        <f t="shared" si="16"/>
        <v>0</v>
      </c>
      <c r="AF80" s="175">
        <f t="shared" si="17"/>
        <v>0</v>
      </c>
      <c r="AG80" s="175">
        <f t="shared" si="18"/>
        <v>0</v>
      </c>
      <c r="AH80" s="175">
        <f t="shared" si="19"/>
        <v>0</v>
      </c>
      <c r="AI80" s="175">
        <f t="shared" si="20"/>
        <v>0</v>
      </c>
      <c r="AJ80" s="175">
        <f t="shared" si="21"/>
        <v>0</v>
      </c>
      <c r="AK80" s="396">
        <f t="shared" si="22"/>
        <v>0</v>
      </c>
      <c r="AL80" s="175"/>
      <c r="AM80" s="175">
        <f t="shared" si="23"/>
        <v>0</v>
      </c>
      <c r="AN80" s="175">
        <f t="shared" si="24"/>
        <v>0</v>
      </c>
      <c r="AO80" s="175">
        <f t="shared" si="25"/>
        <v>0</v>
      </c>
      <c r="AP80" s="175">
        <f t="shared" si="26"/>
        <v>0</v>
      </c>
      <c r="AQ80" s="175">
        <f t="shared" si="27"/>
        <v>0</v>
      </c>
      <c r="AR80" s="175">
        <f t="shared" si="28"/>
        <v>0</v>
      </c>
      <c r="AS80" s="401">
        <f t="shared" si="29"/>
        <v>0</v>
      </c>
    </row>
    <row r="81" spans="2:45" ht="16.5" customHeight="1" hidden="1" thickBot="1">
      <c r="B81" s="425"/>
      <c r="C81" s="373">
        <v>38</v>
      </c>
      <c r="D81" s="113"/>
      <c r="E81" s="271"/>
      <c r="F81" s="111"/>
      <c r="G81" s="131"/>
      <c r="H81" s="131"/>
      <c r="I81" s="112">
        <v>2</v>
      </c>
      <c r="J81" s="155"/>
      <c r="K81" s="156"/>
      <c r="L81" s="157"/>
      <c r="M81" s="149"/>
      <c r="N81" s="178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8">
        <f>SUM(N81,P81,R81,T81,V81,X81,-AK81)</f>
        <v>0</v>
      </c>
      <c r="AA81" s="179">
        <f>SUM(O81,Q81,S81,U81,W81,Y81,-AS81)</f>
        <v>0</v>
      </c>
      <c r="AB81" s="366">
        <f>SUM(Z81:AA81)</f>
        <v>0</v>
      </c>
      <c r="AD81" s="134">
        <f t="shared" si="15"/>
        <v>0</v>
      </c>
      <c r="AE81" s="402">
        <f t="shared" si="16"/>
        <v>0</v>
      </c>
      <c r="AF81" s="175">
        <f t="shared" si="17"/>
        <v>0</v>
      </c>
      <c r="AG81" s="175">
        <f t="shared" si="18"/>
        <v>0</v>
      </c>
      <c r="AH81" s="175">
        <f t="shared" si="19"/>
        <v>0</v>
      </c>
      <c r="AI81" s="175">
        <f t="shared" si="20"/>
        <v>0</v>
      </c>
      <c r="AJ81" s="175">
        <f t="shared" si="21"/>
        <v>0</v>
      </c>
      <c r="AK81" s="396">
        <f t="shared" si="22"/>
        <v>0</v>
      </c>
      <c r="AL81" s="175"/>
      <c r="AM81" s="175">
        <f t="shared" si="23"/>
        <v>0</v>
      </c>
      <c r="AN81" s="175">
        <f t="shared" si="24"/>
        <v>0</v>
      </c>
      <c r="AO81" s="175">
        <f t="shared" si="25"/>
        <v>0</v>
      </c>
      <c r="AP81" s="175">
        <f t="shared" si="26"/>
        <v>0</v>
      </c>
      <c r="AQ81" s="175">
        <f t="shared" si="27"/>
        <v>0</v>
      </c>
      <c r="AR81" s="175">
        <f t="shared" si="28"/>
        <v>0</v>
      </c>
      <c r="AS81" s="401">
        <f t="shared" si="29"/>
        <v>0</v>
      </c>
    </row>
    <row r="82" spans="2:45" ht="16.5" customHeight="1" hidden="1" thickBot="1">
      <c r="B82" s="425"/>
      <c r="C82" s="373">
        <v>39</v>
      </c>
      <c r="D82" s="113"/>
      <c r="E82" s="271"/>
      <c r="F82" s="111"/>
      <c r="G82" s="131"/>
      <c r="H82" s="131"/>
      <c r="I82" s="112">
        <v>2</v>
      </c>
      <c r="J82" s="155"/>
      <c r="K82" s="156"/>
      <c r="L82" s="157"/>
      <c r="M82" s="149"/>
      <c r="N82" s="178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8">
        <f>SUM(N82,P82,R82,T82,V82,X82,-AK82)</f>
        <v>0</v>
      </c>
      <c r="AA82" s="179">
        <f>SUM(O82,Q82,S82,U82,W82,Y82,-AS82)</f>
        <v>0</v>
      </c>
      <c r="AB82" s="366">
        <f>SUM(Z82:AA82)</f>
        <v>0</v>
      </c>
      <c r="AD82" s="134">
        <f t="shared" si="15"/>
        <v>0</v>
      </c>
      <c r="AE82" s="402">
        <f t="shared" si="16"/>
        <v>0</v>
      </c>
      <c r="AF82" s="175">
        <f t="shared" si="17"/>
        <v>0</v>
      </c>
      <c r="AG82" s="175">
        <f t="shared" si="18"/>
        <v>0</v>
      </c>
      <c r="AH82" s="175">
        <f t="shared" si="19"/>
        <v>0</v>
      </c>
      <c r="AI82" s="175">
        <f t="shared" si="20"/>
        <v>0</v>
      </c>
      <c r="AJ82" s="175">
        <f t="shared" si="21"/>
        <v>0</v>
      </c>
      <c r="AK82" s="396">
        <f t="shared" si="22"/>
        <v>0</v>
      </c>
      <c r="AL82" s="175"/>
      <c r="AM82" s="175">
        <f t="shared" si="23"/>
        <v>0</v>
      </c>
      <c r="AN82" s="175">
        <f t="shared" si="24"/>
        <v>0</v>
      </c>
      <c r="AO82" s="175">
        <f t="shared" si="25"/>
        <v>0</v>
      </c>
      <c r="AP82" s="175">
        <f t="shared" si="26"/>
        <v>0</v>
      </c>
      <c r="AQ82" s="175">
        <f t="shared" si="27"/>
        <v>0</v>
      </c>
      <c r="AR82" s="175">
        <f t="shared" si="28"/>
        <v>0</v>
      </c>
      <c r="AS82" s="401">
        <f t="shared" si="29"/>
        <v>0</v>
      </c>
    </row>
    <row r="83" spans="2:45" ht="16.5" customHeight="1" hidden="1" thickBot="1">
      <c r="B83" s="425"/>
      <c r="C83" s="373">
        <v>40</v>
      </c>
      <c r="D83" s="113"/>
      <c r="E83" s="271"/>
      <c r="F83" s="111"/>
      <c r="G83" s="131"/>
      <c r="H83" s="131"/>
      <c r="I83" s="112">
        <v>2</v>
      </c>
      <c r="J83" s="155"/>
      <c r="K83" s="156"/>
      <c r="L83" s="157"/>
      <c r="M83" s="149"/>
      <c r="N83" s="178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8">
        <f>SUM(N83,P83,R83,T83,V83,X83,-AK83)</f>
        <v>0</v>
      </c>
      <c r="AA83" s="179">
        <f>SUM(O83,Q83,S83,U83,W83,Y83,-AS83)</f>
        <v>0</v>
      </c>
      <c r="AB83" s="366">
        <f>SUM(Z83:AA83)</f>
        <v>0</v>
      </c>
      <c r="AD83" s="134">
        <f t="shared" si="15"/>
        <v>0</v>
      </c>
      <c r="AE83" s="402">
        <f t="shared" si="16"/>
        <v>0</v>
      </c>
      <c r="AF83" s="175">
        <f t="shared" si="17"/>
        <v>0</v>
      </c>
      <c r="AG83" s="175">
        <f t="shared" si="18"/>
        <v>0</v>
      </c>
      <c r="AH83" s="175">
        <f t="shared" si="19"/>
        <v>0</v>
      </c>
      <c r="AI83" s="175">
        <f t="shared" si="20"/>
        <v>0</v>
      </c>
      <c r="AJ83" s="175">
        <f t="shared" si="21"/>
        <v>0</v>
      </c>
      <c r="AK83" s="396">
        <f t="shared" si="22"/>
        <v>0</v>
      </c>
      <c r="AL83" s="175"/>
      <c r="AM83" s="175">
        <f t="shared" si="23"/>
        <v>0</v>
      </c>
      <c r="AN83" s="175">
        <f t="shared" si="24"/>
        <v>0</v>
      </c>
      <c r="AO83" s="175">
        <f t="shared" si="25"/>
        <v>0</v>
      </c>
      <c r="AP83" s="175">
        <f t="shared" si="26"/>
        <v>0</v>
      </c>
      <c r="AQ83" s="175">
        <f t="shared" si="27"/>
        <v>0</v>
      </c>
      <c r="AR83" s="175">
        <f t="shared" si="28"/>
        <v>0</v>
      </c>
      <c r="AS83" s="401">
        <f t="shared" si="29"/>
        <v>0</v>
      </c>
    </row>
    <row r="84" spans="2:45" ht="15" customHeight="1">
      <c r="B84" s="456" t="str">
        <f>'[3]Tabelle1'!B4</f>
        <v>GC Langenstein</v>
      </c>
      <c r="C84" s="372">
        <v>1</v>
      </c>
      <c r="D84" s="105">
        <f>'[3]Tabelle1'!B6</f>
        <v>0</v>
      </c>
      <c r="E84" s="270">
        <f>'[3]Tabelle1'!C6</f>
        <v>0</v>
      </c>
      <c r="F84" s="106">
        <f>'[3]Tabelle1'!D6</f>
        <v>0</v>
      </c>
      <c r="G84" s="132"/>
      <c r="H84" s="132"/>
      <c r="I84" s="107">
        <v>3</v>
      </c>
      <c r="J84" s="153" t="s">
        <v>172</v>
      </c>
      <c r="K84" s="407">
        <v>24.5</v>
      </c>
      <c r="L84" s="154">
        <v>0</v>
      </c>
      <c r="M84" s="148" t="str">
        <f>B$84</f>
        <v>GC Langenstein</v>
      </c>
      <c r="N84" s="176">
        <v>10</v>
      </c>
      <c r="O84" s="177">
        <v>36</v>
      </c>
      <c r="P84" s="177"/>
      <c r="Q84" s="177"/>
      <c r="R84" s="177">
        <v>7</v>
      </c>
      <c r="S84" s="177">
        <v>28</v>
      </c>
      <c r="T84" s="177">
        <v>9</v>
      </c>
      <c r="U84" s="177">
        <v>25</v>
      </c>
      <c r="V84" s="177"/>
      <c r="W84" s="177"/>
      <c r="X84" s="177"/>
      <c r="Y84" s="177"/>
      <c r="Z84" s="176">
        <f>SUM(N84,P84,R84,T84,V84,X84,-AK84)</f>
        <v>26</v>
      </c>
      <c r="AA84" s="177">
        <f>SUM(O84,Q84,S84,U84,W84,Y84,-AS84)</f>
        <v>89</v>
      </c>
      <c r="AB84" s="365">
        <f>SUM(Z84:AA84)</f>
        <v>115</v>
      </c>
      <c r="AD84" s="134">
        <f t="shared" si="15"/>
        <v>0</v>
      </c>
      <c r="AE84" s="402">
        <f t="shared" si="16"/>
        <v>10</v>
      </c>
      <c r="AF84" s="175">
        <f t="shared" si="17"/>
        <v>0</v>
      </c>
      <c r="AG84" s="175">
        <f t="shared" si="18"/>
        <v>7</v>
      </c>
      <c r="AH84" s="175">
        <f t="shared" si="19"/>
        <v>9</v>
      </c>
      <c r="AI84" s="175">
        <f t="shared" si="20"/>
        <v>0</v>
      </c>
      <c r="AJ84" s="175">
        <f t="shared" si="21"/>
        <v>0</v>
      </c>
      <c r="AK84" s="396">
        <f t="shared" si="22"/>
        <v>0</v>
      </c>
      <c r="AL84" s="175"/>
      <c r="AM84" s="175">
        <f t="shared" si="23"/>
        <v>36</v>
      </c>
      <c r="AN84" s="175">
        <f t="shared" si="24"/>
        <v>0</v>
      </c>
      <c r="AO84" s="175">
        <f t="shared" si="25"/>
        <v>28</v>
      </c>
      <c r="AP84" s="175">
        <f t="shared" si="26"/>
        <v>25</v>
      </c>
      <c r="AQ84" s="175">
        <f t="shared" si="27"/>
        <v>0</v>
      </c>
      <c r="AR84" s="175">
        <f t="shared" si="28"/>
        <v>0</v>
      </c>
      <c r="AS84" s="401">
        <f t="shared" si="29"/>
        <v>0</v>
      </c>
    </row>
    <row r="85" spans="2:45" ht="15" customHeight="1">
      <c r="B85" s="457" t="e">
        <f>'[3]Tabelle1'!#REF!</f>
        <v>#REF!</v>
      </c>
      <c r="C85" s="373">
        <v>2</v>
      </c>
      <c r="D85" s="113">
        <f>'[3]Tabelle1'!B7</f>
        <v>0</v>
      </c>
      <c r="E85" s="271">
        <f>'[3]Tabelle1'!C7</f>
        <v>0</v>
      </c>
      <c r="F85" s="111">
        <f>'[3]Tabelle1'!D7</f>
        <v>0</v>
      </c>
      <c r="G85" s="131"/>
      <c r="H85" s="131"/>
      <c r="I85" s="112">
        <v>3</v>
      </c>
      <c r="J85" s="155" t="s">
        <v>309</v>
      </c>
      <c r="K85" s="156">
        <v>12.6</v>
      </c>
      <c r="L85" s="157">
        <v>0</v>
      </c>
      <c r="M85" s="149" t="str">
        <f>B$84</f>
        <v>GC Langenstein</v>
      </c>
      <c r="N85" s="178"/>
      <c r="O85" s="179"/>
      <c r="P85" s="179"/>
      <c r="Q85" s="179"/>
      <c r="R85" s="179">
        <v>11</v>
      </c>
      <c r="S85" s="179">
        <v>24</v>
      </c>
      <c r="T85" s="179">
        <v>17</v>
      </c>
      <c r="U85" s="179">
        <v>29</v>
      </c>
      <c r="V85" s="179"/>
      <c r="W85" s="179"/>
      <c r="X85" s="179"/>
      <c r="Y85" s="179"/>
      <c r="Z85" s="178">
        <f>SUM(N85,P85,R85,T85,V85,X85,-AK85)</f>
        <v>28</v>
      </c>
      <c r="AA85" s="179">
        <f>SUM(O85,Q85,S85,U85,W85,Y85,-AS85)</f>
        <v>53</v>
      </c>
      <c r="AB85" s="366">
        <f>SUM(Z85:AA85)</f>
        <v>81</v>
      </c>
      <c r="AD85" s="134">
        <f t="shared" si="15"/>
        <v>0</v>
      </c>
      <c r="AE85" s="402">
        <f t="shared" si="16"/>
        <v>0</v>
      </c>
      <c r="AF85" s="175">
        <f t="shared" si="17"/>
        <v>0</v>
      </c>
      <c r="AG85" s="175">
        <f t="shared" si="18"/>
        <v>11</v>
      </c>
      <c r="AH85" s="175">
        <f t="shared" si="19"/>
        <v>17</v>
      </c>
      <c r="AI85" s="175">
        <f t="shared" si="20"/>
        <v>0</v>
      </c>
      <c r="AJ85" s="175">
        <f t="shared" si="21"/>
        <v>0</v>
      </c>
      <c r="AK85" s="396">
        <f t="shared" si="22"/>
        <v>0</v>
      </c>
      <c r="AL85" s="175"/>
      <c r="AM85" s="175">
        <f t="shared" si="23"/>
        <v>0</v>
      </c>
      <c r="AN85" s="175">
        <f t="shared" si="24"/>
        <v>0</v>
      </c>
      <c r="AO85" s="175">
        <f t="shared" si="25"/>
        <v>24</v>
      </c>
      <c r="AP85" s="175">
        <f t="shared" si="26"/>
        <v>29</v>
      </c>
      <c r="AQ85" s="175">
        <f t="shared" si="27"/>
        <v>0</v>
      </c>
      <c r="AR85" s="175">
        <f t="shared" si="28"/>
        <v>0</v>
      </c>
      <c r="AS85" s="401">
        <f t="shared" si="29"/>
        <v>0</v>
      </c>
    </row>
    <row r="86" spans="2:45" ht="15" customHeight="1">
      <c r="B86" s="457" t="e">
        <f>'[3]Tabelle1'!#REF!</f>
        <v>#REF!</v>
      </c>
      <c r="C86" s="373">
        <v>3</v>
      </c>
      <c r="D86" s="113">
        <f>'[3]Tabelle1'!B8</f>
        <v>0</v>
      </c>
      <c r="E86" s="271">
        <f>'[3]Tabelle1'!C8</f>
        <v>0</v>
      </c>
      <c r="F86" s="111">
        <f>'[3]Tabelle1'!D8</f>
        <v>0</v>
      </c>
      <c r="G86" s="131"/>
      <c r="H86" s="131"/>
      <c r="I86" s="112">
        <v>3</v>
      </c>
      <c r="J86" s="155" t="s">
        <v>171</v>
      </c>
      <c r="K86" s="156">
        <v>19.7</v>
      </c>
      <c r="L86" s="157">
        <v>0</v>
      </c>
      <c r="M86" s="149" t="str">
        <f>B$84</f>
        <v>GC Langenstein</v>
      </c>
      <c r="N86" s="178">
        <v>11</v>
      </c>
      <c r="O86" s="179">
        <v>29</v>
      </c>
      <c r="P86" s="179"/>
      <c r="Q86" s="179"/>
      <c r="R86" s="179">
        <v>7</v>
      </c>
      <c r="S86" s="179">
        <v>23</v>
      </c>
      <c r="T86" s="179">
        <v>10</v>
      </c>
      <c r="U86" s="179">
        <v>26</v>
      </c>
      <c r="V86" s="179"/>
      <c r="W86" s="179"/>
      <c r="X86" s="179"/>
      <c r="Y86" s="179"/>
      <c r="Z86" s="178">
        <f>SUM(N86,P86,R86,T86,V86,X86,-AK86)</f>
        <v>28</v>
      </c>
      <c r="AA86" s="179">
        <f>SUM(O86,Q86,S86,U86,W86,Y86,-AS86)</f>
        <v>78</v>
      </c>
      <c r="AB86" s="366">
        <f>SUM(Z86:AA86)</f>
        <v>106</v>
      </c>
      <c r="AD86" s="134">
        <f t="shared" si="15"/>
        <v>0</v>
      </c>
      <c r="AE86" s="402">
        <f t="shared" si="16"/>
        <v>11</v>
      </c>
      <c r="AF86" s="175">
        <f t="shared" si="17"/>
        <v>0</v>
      </c>
      <c r="AG86" s="175">
        <f t="shared" si="18"/>
        <v>7</v>
      </c>
      <c r="AH86" s="175">
        <f t="shared" si="19"/>
        <v>10</v>
      </c>
      <c r="AI86" s="175">
        <f t="shared" si="20"/>
        <v>0</v>
      </c>
      <c r="AJ86" s="175">
        <f t="shared" si="21"/>
        <v>0</v>
      </c>
      <c r="AK86" s="396">
        <f t="shared" si="22"/>
        <v>0</v>
      </c>
      <c r="AL86" s="175"/>
      <c r="AM86" s="175">
        <f t="shared" si="23"/>
        <v>29</v>
      </c>
      <c r="AN86" s="175">
        <f t="shared" si="24"/>
        <v>0</v>
      </c>
      <c r="AO86" s="175">
        <f t="shared" si="25"/>
        <v>23</v>
      </c>
      <c r="AP86" s="175">
        <f t="shared" si="26"/>
        <v>26</v>
      </c>
      <c r="AQ86" s="175">
        <f t="shared" si="27"/>
        <v>0</v>
      </c>
      <c r="AR86" s="175">
        <f t="shared" si="28"/>
        <v>0</v>
      </c>
      <c r="AS86" s="401">
        <f t="shared" si="29"/>
        <v>0</v>
      </c>
    </row>
    <row r="87" spans="2:45" ht="15" customHeight="1">
      <c r="B87" s="457" t="e">
        <f>'[3]Tabelle1'!#REF!</f>
        <v>#REF!</v>
      </c>
      <c r="C87" s="373">
        <v>4</v>
      </c>
      <c r="D87" s="113">
        <f>'[3]Tabelle1'!B9</f>
        <v>0</v>
      </c>
      <c r="E87" s="271">
        <f>'[3]Tabelle1'!C9</f>
        <v>0</v>
      </c>
      <c r="F87" s="111">
        <f>'[3]Tabelle1'!D9</f>
        <v>0</v>
      </c>
      <c r="G87" s="131"/>
      <c r="H87" s="131"/>
      <c r="I87" s="112">
        <v>3</v>
      </c>
      <c r="J87" s="155" t="s">
        <v>167</v>
      </c>
      <c r="K87" s="156">
        <v>18.5</v>
      </c>
      <c r="L87" s="157">
        <v>0</v>
      </c>
      <c r="M87" s="149" t="str">
        <f>B$84</f>
        <v>GC Langenstein</v>
      </c>
      <c r="N87" s="178">
        <v>9</v>
      </c>
      <c r="O87" s="179">
        <v>21</v>
      </c>
      <c r="P87" s="179"/>
      <c r="Q87" s="179"/>
      <c r="R87" s="179">
        <v>6</v>
      </c>
      <c r="S87" s="179">
        <v>21</v>
      </c>
      <c r="T87" s="179">
        <v>17</v>
      </c>
      <c r="U87" s="179">
        <v>34</v>
      </c>
      <c r="V87" s="179"/>
      <c r="W87" s="179"/>
      <c r="X87" s="179"/>
      <c r="Y87" s="179"/>
      <c r="Z87" s="178">
        <f>SUM(N87,P87,R87,T87,V87,X87,-AK87)</f>
        <v>32</v>
      </c>
      <c r="AA87" s="179">
        <f>SUM(O87,Q87,S87,U87,W87,Y87,-AS87)</f>
        <v>76</v>
      </c>
      <c r="AB87" s="366">
        <f>SUM(Z87:AA87)</f>
        <v>108</v>
      </c>
      <c r="AD87" s="134">
        <f t="shared" si="15"/>
        <v>0</v>
      </c>
      <c r="AE87" s="402">
        <f t="shared" si="16"/>
        <v>9</v>
      </c>
      <c r="AF87" s="175">
        <f t="shared" si="17"/>
        <v>0</v>
      </c>
      <c r="AG87" s="175">
        <f t="shared" si="18"/>
        <v>6</v>
      </c>
      <c r="AH87" s="175">
        <f t="shared" si="19"/>
        <v>17</v>
      </c>
      <c r="AI87" s="175">
        <f t="shared" si="20"/>
        <v>0</v>
      </c>
      <c r="AJ87" s="175">
        <f t="shared" si="21"/>
        <v>0</v>
      </c>
      <c r="AK87" s="396">
        <f t="shared" si="22"/>
        <v>0</v>
      </c>
      <c r="AL87" s="175"/>
      <c r="AM87" s="175">
        <f t="shared" si="23"/>
        <v>21</v>
      </c>
      <c r="AN87" s="175">
        <f t="shared" si="24"/>
        <v>0</v>
      </c>
      <c r="AO87" s="175">
        <f t="shared" si="25"/>
        <v>21</v>
      </c>
      <c r="AP87" s="175">
        <f t="shared" si="26"/>
        <v>34</v>
      </c>
      <c r="AQ87" s="175">
        <f t="shared" si="27"/>
        <v>0</v>
      </c>
      <c r="AR87" s="175">
        <f t="shared" si="28"/>
        <v>0</v>
      </c>
      <c r="AS87" s="401">
        <f t="shared" si="29"/>
        <v>0</v>
      </c>
    </row>
    <row r="88" spans="2:45" ht="15">
      <c r="B88" s="457" t="e">
        <f>'[3]Tabelle1'!#REF!</f>
        <v>#REF!</v>
      </c>
      <c r="C88" s="373">
        <v>5</v>
      </c>
      <c r="D88" s="113">
        <f>'[3]Tabelle1'!B10</f>
        <v>0</v>
      </c>
      <c r="E88" s="271">
        <f>'[3]Tabelle1'!C10</f>
        <v>0</v>
      </c>
      <c r="F88" s="111">
        <f>'[3]Tabelle1'!D10</f>
        <v>0</v>
      </c>
      <c r="G88" s="131"/>
      <c r="H88" s="131"/>
      <c r="I88" s="112">
        <v>3</v>
      </c>
      <c r="J88" s="155" t="s">
        <v>173</v>
      </c>
      <c r="K88" s="156">
        <v>25.4</v>
      </c>
      <c r="L88" s="157" t="s">
        <v>169</v>
      </c>
      <c r="M88" s="149" t="str">
        <f>B$84</f>
        <v>GC Langenstein</v>
      </c>
      <c r="N88" s="178">
        <v>4</v>
      </c>
      <c r="O88" s="179">
        <v>17</v>
      </c>
      <c r="P88" s="179"/>
      <c r="Q88" s="179"/>
      <c r="R88" s="179">
        <v>4</v>
      </c>
      <c r="S88" s="179">
        <v>18</v>
      </c>
      <c r="T88" s="179">
        <v>9</v>
      </c>
      <c r="U88" s="179">
        <v>25</v>
      </c>
      <c r="V88" s="179"/>
      <c r="W88" s="179"/>
      <c r="X88" s="179"/>
      <c r="Y88" s="179"/>
      <c r="Z88" s="178">
        <f>SUM(N88,P88,R88,T88,V88,X88,-AK88)</f>
        <v>17</v>
      </c>
      <c r="AA88" s="179">
        <f>SUM(O88,Q88,S88,U88,W88,Y88,-AS88)</f>
        <v>60</v>
      </c>
      <c r="AB88" s="366">
        <f>SUM(Z88:AA88)</f>
        <v>77</v>
      </c>
      <c r="AD88" s="134">
        <f t="shared" si="15"/>
        <v>0</v>
      </c>
      <c r="AE88" s="402">
        <f t="shared" si="16"/>
        <v>4</v>
      </c>
      <c r="AF88" s="175">
        <f t="shared" si="17"/>
        <v>0</v>
      </c>
      <c r="AG88" s="175">
        <f t="shared" si="18"/>
        <v>4</v>
      </c>
      <c r="AH88" s="175">
        <f t="shared" si="19"/>
        <v>9</v>
      </c>
      <c r="AI88" s="175">
        <f t="shared" si="20"/>
        <v>0</v>
      </c>
      <c r="AJ88" s="175">
        <f t="shared" si="21"/>
        <v>0</v>
      </c>
      <c r="AK88" s="396">
        <f t="shared" si="22"/>
        <v>0</v>
      </c>
      <c r="AL88" s="175"/>
      <c r="AM88" s="175">
        <f t="shared" si="23"/>
        <v>17</v>
      </c>
      <c r="AN88" s="175">
        <f t="shared" si="24"/>
        <v>0</v>
      </c>
      <c r="AO88" s="175">
        <f t="shared" si="25"/>
        <v>18</v>
      </c>
      <c r="AP88" s="175">
        <f t="shared" si="26"/>
        <v>25</v>
      </c>
      <c r="AQ88" s="175">
        <f t="shared" si="27"/>
        <v>0</v>
      </c>
      <c r="AR88" s="175">
        <f t="shared" si="28"/>
        <v>0</v>
      </c>
      <c r="AS88" s="401">
        <f t="shared" si="29"/>
        <v>0</v>
      </c>
    </row>
    <row r="89" spans="2:45" ht="15">
      <c r="B89" s="457" t="e">
        <f>'[3]Tabelle1'!#REF!</f>
        <v>#REF!</v>
      </c>
      <c r="C89" s="373">
        <v>6</v>
      </c>
      <c r="D89" s="113">
        <f>'[3]Tabelle1'!B11</f>
        <v>0</v>
      </c>
      <c r="E89" s="271">
        <f>'[3]Tabelle1'!C11</f>
        <v>0</v>
      </c>
      <c r="F89" s="111">
        <f>'[3]Tabelle1'!D11</f>
        <v>0</v>
      </c>
      <c r="G89" s="131"/>
      <c r="H89" s="131"/>
      <c r="I89" s="112">
        <v>3</v>
      </c>
      <c r="J89" s="155" t="s">
        <v>166</v>
      </c>
      <c r="K89" s="156">
        <v>14.4</v>
      </c>
      <c r="L89" s="157">
        <v>0</v>
      </c>
      <c r="M89" s="149" t="str">
        <f>B$84</f>
        <v>GC Langenstein</v>
      </c>
      <c r="N89" s="178">
        <v>13</v>
      </c>
      <c r="O89" s="179">
        <v>29</v>
      </c>
      <c r="P89" s="179"/>
      <c r="Q89" s="179"/>
      <c r="R89" s="179">
        <v>11</v>
      </c>
      <c r="S89" s="179">
        <v>28</v>
      </c>
      <c r="T89" s="179"/>
      <c r="U89" s="179"/>
      <c r="V89" s="179"/>
      <c r="W89" s="179"/>
      <c r="X89" s="179"/>
      <c r="Y89" s="179"/>
      <c r="Z89" s="178">
        <f>SUM(N89,P89,R89,T89,V89,X89,-AK89)</f>
        <v>24</v>
      </c>
      <c r="AA89" s="179">
        <f>SUM(O89,Q89,S89,U89,W89,Y89,-AS89)</f>
        <v>57</v>
      </c>
      <c r="AB89" s="366">
        <f>SUM(Z89:AA89)</f>
        <v>81</v>
      </c>
      <c r="AD89" s="134">
        <f t="shared" si="15"/>
        <v>0</v>
      </c>
      <c r="AE89" s="402">
        <f t="shared" si="16"/>
        <v>13</v>
      </c>
      <c r="AF89" s="175">
        <f t="shared" si="17"/>
        <v>0</v>
      </c>
      <c r="AG89" s="175">
        <f t="shared" si="18"/>
        <v>11</v>
      </c>
      <c r="AH89" s="175">
        <f t="shared" si="19"/>
        <v>0</v>
      </c>
      <c r="AI89" s="175">
        <f t="shared" si="20"/>
        <v>0</v>
      </c>
      <c r="AJ89" s="175">
        <f t="shared" si="21"/>
        <v>0</v>
      </c>
      <c r="AK89" s="396">
        <f t="shared" si="22"/>
        <v>0</v>
      </c>
      <c r="AL89" s="175"/>
      <c r="AM89" s="175">
        <f t="shared" si="23"/>
        <v>29</v>
      </c>
      <c r="AN89" s="175">
        <f t="shared" si="24"/>
        <v>0</v>
      </c>
      <c r="AO89" s="175">
        <f t="shared" si="25"/>
        <v>28</v>
      </c>
      <c r="AP89" s="175">
        <f t="shared" si="26"/>
        <v>0</v>
      </c>
      <c r="AQ89" s="175">
        <f t="shared" si="27"/>
        <v>0</v>
      </c>
      <c r="AR89" s="175">
        <f t="shared" si="28"/>
        <v>0</v>
      </c>
      <c r="AS89" s="401">
        <f t="shared" si="29"/>
        <v>0</v>
      </c>
    </row>
    <row r="90" spans="2:45" ht="15">
      <c r="B90" s="457" t="e">
        <f>'[3]Tabelle1'!#REF!</f>
        <v>#REF!</v>
      </c>
      <c r="C90" s="373">
        <v>7</v>
      </c>
      <c r="D90" s="113">
        <f>'[3]Tabelle1'!B12</f>
        <v>0</v>
      </c>
      <c r="E90" s="271">
        <f>'[3]Tabelle1'!C12</f>
        <v>0</v>
      </c>
      <c r="F90" s="111">
        <f>'[3]Tabelle1'!D12</f>
        <v>0</v>
      </c>
      <c r="G90" s="131"/>
      <c r="H90" s="131"/>
      <c r="I90" s="112">
        <v>3</v>
      </c>
      <c r="J90" s="155" t="s">
        <v>170</v>
      </c>
      <c r="K90" s="156">
        <v>19.1</v>
      </c>
      <c r="L90" s="157" t="s">
        <v>169</v>
      </c>
      <c r="M90" s="149" t="str">
        <f>B$84</f>
        <v>GC Langenstein</v>
      </c>
      <c r="N90" s="178">
        <v>8</v>
      </c>
      <c r="O90" s="179">
        <v>25</v>
      </c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8">
        <f>SUM(N90,P90,R90,T90,V90,X90,-AK90)</f>
        <v>8</v>
      </c>
      <c r="AA90" s="179">
        <f>SUM(O90,Q90,S90,U90,W90,Y90,-AS90)</f>
        <v>25</v>
      </c>
      <c r="AB90" s="366">
        <f>SUM(Z90:AA90)</f>
        <v>33</v>
      </c>
      <c r="AD90" s="134">
        <f t="shared" si="15"/>
        <v>0</v>
      </c>
      <c r="AE90" s="402">
        <f t="shared" si="16"/>
        <v>8</v>
      </c>
      <c r="AF90" s="175">
        <f t="shared" si="17"/>
        <v>0</v>
      </c>
      <c r="AG90" s="175">
        <f t="shared" si="18"/>
        <v>0</v>
      </c>
      <c r="AH90" s="175">
        <f t="shared" si="19"/>
        <v>0</v>
      </c>
      <c r="AI90" s="175">
        <f t="shared" si="20"/>
        <v>0</v>
      </c>
      <c r="AJ90" s="175">
        <f t="shared" si="21"/>
        <v>0</v>
      </c>
      <c r="AK90" s="396">
        <f t="shared" si="22"/>
        <v>0</v>
      </c>
      <c r="AL90" s="175"/>
      <c r="AM90" s="175">
        <f t="shared" si="23"/>
        <v>25</v>
      </c>
      <c r="AN90" s="175">
        <f t="shared" si="24"/>
        <v>0</v>
      </c>
      <c r="AO90" s="175">
        <f t="shared" si="25"/>
        <v>0</v>
      </c>
      <c r="AP90" s="175">
        <f t="shared" si="26"/>
        <v>0</v>
      </c>
      <c r="AQ90" s="175">
        <f t="shared" si="27"/>
        <v>0</v>
      </c>
      <c r="AR90" s="175">
        <f t="shared" si="28"/>
        <v>0</v>
      </c>
      <c r="AS90" s="401">
        <f t="shared" si="29"/>
        <v>0</v>
      </c>
    </row>
    <row r="91" spans="2:45" ht="15">
      <c r="B91" s="457" t="e">
        <f>'[3]Tabelle1'!#REF!</f>
        <v>#REF!</v>
      </c>
      <c r="C91" s="373">
        <v>8</v>
      </c>
      <c r="D91" s="113">
        <f>'[3]Tabelle1'!B13</f>
        <v>0</v>
      </c>
      <c r="E91" s="271">
        <f>'[3]Tabelle1'!C13</f>
        <v>0</v>
      </c>
      <c r="F91" s="111">
        <f>'[3]Tabelle1'!D13</f>
        <v>0</v>
      </c>
      <c r="G91" s="131"/>
      <c r="H91" s="131"/>
      <c r="I91" s="112">
        <v>3</v>
      </c>
      <c r="J91" s="155" t="s">
        <v>326</v>
      </c>
      <c r="K91" s="156">
        <v>12.9</v>
      </c>
      <c r="L91" s="157">
        <v>0</v>
      </c>
      <c r="M91" s="149" t="str">
        <f>B$84</f>
        <v>GC Langenstein</v>
      </c>
      <c r="N91" s="178"/>
      <c r="O91" s="179"/>
      <c r="P91" s="179"/>
      <c r="Q91" s="179"/>
      <c r="R91" s="179"/>
      <c r="S91" s="179"/>
      <c r="T91" s="179">
        <v>28</v>
      </c>
      <c r="U91" s="179">
        <v>40</v>
      </c>
      <c r="V91" s="179"/>
      <c r="W91" s="179"/>
      <c r="X91" s="179"/>
      <c r="Y91" s="179"/>
      <c r="Z91" s="178">
        <f>SUM(N91,P91,R91,T91,V91,X91,-AK91)</f>
        <v>28</v>
      </c>
      <c r="AA91" s="179">
        <f>SUM(O91,Q91,S91,U91,W91,Y91,-AS91)</f>
        <v>40</v>
      </c>
      <c r="AB91" s="366">
        <f>SUM(Z91:AA91)</f>
        <v>68</v>
      </c>
      <c r="AD91" s="134">
        <f t="shared" si="15"/>
        <v>0</v>
      </c>
      <c r="AE91" s="402">
        <f t="shared" si="16"/>
        <v>0</v>
      </c>
      <c r="AF91" s="175">
        <f t="shared" si="17"/>
        <v>0</v>
      </c>
      <c r="AG91" s="175">
        <f t="shared" si="18"/>
        <v>0</v>
      </c>
      <c r="AH91" s="175">
        <f t="shared" si="19"/>
        <v>28</v>
      </c>
      <c r="AI91" s="175">
        <f t="shared" si="20"/>
        <v>0</v>
      </c>
      <c r="AJ91" s="175">
        <f t="shared" si="21"/>
        <v>0</v>
      </c>
      <c r="AK91" s="396">
        <f t="shared" si="22"/>
        <v>0</v>
      </c>
      <c r="AL91" s="175"/>
      <c r="AM91" s="175">
        <f t="shared" si="23"/>
        <v>0</v>
      </c>
      <c r="AN91" s="175">
        <f t="shared" si="24"/>
        <v>0</v>
      </c>
      <c r="AO91" s="175">
        <f t="shared" si="25"/>
        <v>0</v>
      </c>
      <c r="AP91" s="175">
        <f t="shared" si="26"/>
        <v>40</v>
      </c>
      <c r="AQ91" s="175">
        <f t="shared" si="27"/>
        <v>0</v>
      </c>
      <c r="AR91" s="175">
        <f t="shared" si="28"/>
        <v>0</v>
      </c>
      <c r="AS91" s="401">
        <f t="shared" si="29"/>
        <v>0</v>
      </c>
    </row>
    <row r="92" spans="2:45" ht="15">
      <c r="B92" s="457" t="e">
        <f>'[3]Tabelle1'!#REF!</f>
        <v>#REF!</v>
      </c>
      <c r="C92" s="373">
        <v>9</v>
      </c>
      <c r="D92" s="113">
        <f>'[3]Tabelle1'!B14</f>
        <v>0</v>
      </c>
      <c r="E92" s="271">
        <f>'[3]Tabelle1'!C14</f>
        <v>0</v>
      </c>
      <c r="F92" s="111">
        <f>'[3]Tabelle1'!D14</f>
        <v>0</v>
      </c>
      <c r="G92" s="131"/>
      <c r="H92" s="131"/>
      <c r="I92" s="112">
        <v>3</v>
      </c>
      <c r="J92" s="155" t="s">
        <v>346</v>
      </c>
      <c r="K92" s="156">
        <v>16.5</v>
      </c>
      <c r="L92" s="157">
        <v>0</v>
      </c>
      <c r="M92" s="149" t="str">
        <f>B$84</f>
        <v>GC Langenstein</v>
      </c>
      <c r="N92" s="178">
        <v>15</v>
      </c>
      <c r="O92" s="179">
        <v>29</v>
      </c>
      <c r="P92" s="179"/>
      <c r="Q92" s="179"/>
      <c r="R92" s="179"/>
      <c r="S92" s="179"/>
      <c r="T92" s="179">
        <v>21</v>
      </c>
      <c r="U92" s="179">
        <v>36</v>
      </c>
      <c r="V92" s="179"/>
      <c r="W92" s="179"/>
      <c r="X92" s="179"/>
      <c r="Y92" s="179"/>
      <c r="Z92" s="178">
        <f>SUM(N92,P92,R92,T92,V92,X92,-AK92)</f>
        <v>36</v>
      </c>
      <c r="AA92" s="179">
        <f>SUM(O92,Q92,S92,U92,W92,Y92,-AS92)</f>
        <v>65</v>
      </c>
      <c r="AB92" s="366">
        <f>SUM(Z92:AA92)</f>
        <v>101</v>
      </c>
      <c r="AD92" s="134">
        <f t="shared" si="15"/>
        <v>0</v>
      </c>
      <c r="AE92" s="402">
        <f t="shared" si="16"/>
        <v>15</v>
      </c>
      <c r="AF92" s="175">
        <f t="shared" si="17"/>
        <v>0</v>
      </c>
      <c r="AG92" s="175">
        <f t="shared" si="18"/>
        <v>0</v>
      </c>
      <c r="AH92" s="175">
        <f t="shared" si="19"/>
        <v>21</v>
      </c>
      <c r="AI92" s="175">
        <f t="shared" si="20"/>
        <v>0</v>
      </c>
      <c r="AJ92" s="175">
        <f t="shared" si="21"/>
        <v>0</v>
      </c>
      <c r="AK92" s="396">
        <f t="shared" si="22"/>
        <v>0</v>
      </c>
      <c r="AL92" s="175"/>
      <c r="AM92" s="175">
        <f t="shared" si="23"/>
        <v>29</v>
      </c>
      <c r="AN92" s="175">
        <f t="shared" si="24"/>
        <v>0</v>
      </c>
      <c r="AO92" s="175">
        <f t="shared" si="25"/>
        <v>0</v>
      </c>
      <c r="AP92" s="175">
        <f t="shared" si="26"/>
        <v>36</v>
      </c>
      <c r="AQ92" s="175">
        <f t="shared" si="27"/>
        <v>0</v>
      </c>
      <c r="AR92" s="175">
        <f t="shared" si="28"/>
        <v>0</v>
      </c>
      <c r="AS92" s="401">
        <f t="shared" si="29"/>
        <v>0</v>
      </c>
    </row>
    <row r="93" spans="2:45" ht="15.75">
      <c r="B93" s="457" t="e">
        <f>'[3]Tabelle1'!#REF!</f>
        <v>#REF!</v>
      </c>
      <c r="C93" s="373">
        <v>10</v>
      </c>
      <c r="D93" s="113">
        <f>'[3]Tabelle1'!B15</f>
        <v>0</v>
      </c>
      <c r="E93" s="271">
        <f>'[3]Tabelle1'!C15</f>
        <v>0</v>
      </c>
      <c r="F93" s="111">
        <f>'[3]Tabelle1'!D15</f>
        <v>0</v>
      </c>
      <c r="G93" s="131"/>
      <c r="H93" s="131"/>
      <c r="I93" s="112">
        <v>3</v>
      </c>
      <c r="J93" s="155" t="s">
        <v>310</v>
      </c>
      <c r="K93" s="156">
        <v>10.9</v>
      </c>
      <c r="L93" s="157">
        <v>0</v>
      </c>
      <c r="M93" s="149" t="str">
        <f>B$84</f>
        <v>GC Langenstein</v>
      </c>
      <c r="N93" s="178"/>
      <c r="O93" s="179"/>
      <c r="P93" s="179"/>
      <c r="Q93" s="179"/>
      <c r="R93" s="179">
        <v>13</v>
      </c>
      <c r="S93" s="179">
        <v>24</v>
      </c>
      <c r="T93" s="179">
        <v>17</v>
      </c>
      <c r="U93" s="179">
        <v>25</v>
      </c>
      <c r="V93" s="179"/>
      <c r="W93" s="179"/>
      <c r="X93" s="179"/>
      <c r="Y93" s="179"/>
      <c r="Z93" s="178">
        <f>SUM(N93,P93,R93,T93,V93,X93,-AK93)</f>
        <v>30</v>
      </c>
      <c r="AA93" s="179">
        <f>SUM(O93,Q93,S93,U93,W93,Y93,-AS93)</f>
        <v>49</v>
      </c>
      <c r="AB93" s="366">
        <f>SUM(Z93:AA93)</f>
        <v>79</v>
      </c>
      <c r="AD93" s="134">
        <f t="shared" si="15"/>
        <v>0</v>
      </c>
      <c r="AE93" s="402">
        <f t="shared" si="16"/>
        <v>0</v>
      </c>
      <c r="AF93" s="175">
        <f t="shared" si="17"/>
        <v>0</v>
      </c>
      <c r="AG93" s="175">
        <f t="shared" si="18"/>
        <v>13</v>
      </c>
      <c r="AH93" s="175">
        <f t="shared" si="19"/>
        <v>17</v>
      </c>
      <c r="AI93" s="175">
        <f t="shared" si="20"/>
        <v>0</v>
      </c>
      <c r="AJ93" s="175">
        <f t="shared" si="21"/>
        <v>0</v>
      </c>
      <c r="AK93" s="396">
        <f t="shared" si="22"/>
        <v>0</v>
      </c>
      <c r="AL93" s="175"/>
      <c r="AM93" s="175">
        <f t="shared" si="23"/>
        <v>0</v>
      </c>
      <c r="AN93" s="175">
        <f t="shared" si="24"/>
        <v>0</v>
      </c>
      <c r="AO93" s="175">
        <f t="shared" si="25"/>
        <v>24</v>
      </c>
      <c r="AP93" s="175">
        <f t="shared" si="26"/>
        <v>25</v>
      </c>
      <c r="AQ93" s="175">
        <f t="shared" si="27"/>
        <v>0</v>
      </c>
      <c r="AR93" s="175">
        <f t="shared" si="28"/>
        <v>0</v>
      </c>
      <c r="AS93" s="401">
        <f t="shared" si="29"/>
        <v>0</v>
      </c>
    </row>
    <row r="94" spans="2:45" ht="15">
      <c r="B94" s="457" t="e">
        <f>'[3]Tabelle1'!#REF!</f>
        <v>#REF!</v>
      </c>
      <c r="C94" s="373">
        <v>11</v>
      </c>
      <c r="D94" s="113">
        <f>'[3]Tabelle1'!B16</f>
        <v>0</v>
      </c>
      <c r="E94" s="271">
        <f>'[3]Tabelle1'!C16</f>
        <v>0</v>
      </c>
      <c r="F94" s="111">
        <f>'[3]Tabelle1'!D16</f>
        <v>0</v>
      </c>
      <c r="G94" s="131"/>
      <c r="H94" s="131"/>
      <c r="I94" s="112">
        <v>3</v>
      </c>
      <c r="J94" s="155" t="s">
        <v>347</v>
      </c>
      <c r="K94" s="156">
        <v>14.9</v>
      </c>
      <c r="L94" s="157">
        <v>0</v>
      </c>
      <c r="M94" s="149" t="str">
        <f>B$84</f>
        <v>GC Langenstein</v>
      </c>
      <c r="N94" s="178">
        <v>15</v>
      </c>
      <c r="O94" s="179">
        <v>30</v>
      </c>
      <c r="P94" s="179"/>
      <c r="Q94" s="179"/>
      <c r="R94" s="179">
        <v>14</v>
      </c>
      <c r="S94" s="179">
        <v>31</v>
      </c>
      <c r="T94" s="179">
        <v>20</v>
      </c>
      <c r="U94" s="179">
        <v>32</v>
      </c>
      <c r="V94" s="179"/>
      <c r="W94" s="179"/>
      <c r="X94" s="179"/>
      <c r="Y94" s="179"/>
      <c r="Z94" s="178">
        <f>SUM(N94,P94,R94,T94,V94,X94,-AK94)</f>
        <v>49</v>
      </c>
      <c r="AA94" s="179">
        <f>SUM(O94,Q94,S94,U94,W94,Y94,-AS94)</f>
        <v>93</v>
      </c>
      <c r="AB94" s="366">
        <f>SUM(Z94:AA94)</f>
        <v>142</v>
      </c>
      <c r="AD94" s="134">
        <f t="shared" si="15"/>
        <v>0</v>
      </c>
      <c r="AE94" s="402">
        <f t="shared" si="16"/>
        <v>15</v>
      </c>
      <c r="AF94" s="175">
        <f t="shared" si="17"/>
        <v>0</v>
      </c>
      <c r="AG94" s="175">
        <f t="shared" si="18"/>
        <v>14</v>
      </c>
      <c r="AH94" s="175">
        <f t="shared" si="19"/>
        <v>20</v>
      </c>
      <c r="AI94" s="175">
        <f t="shared" si="20"/>
        <v>0</v>
      </c>
      <c r="AJ94" s="175">
        <f t="shared" si="21"/>
        <v>0</v>
      </c>
      <c r="AK94" s="396">
        <f t="shared" si="22"/>
        <v>0</v>
      </c>
      <c r="AL94" s="175"/>
      <c r="AM94" s="175">
        <f t="shared" si="23"/>
        <v>30</v>
      </c>
      <c r="AN94" s="175">
        <f t="shared" si="24"/>
        <v>0</v>
      </c>
      <c r="AO94" s="175">
        <f t="shared" si="25"/>
        <v>31</v>
      </c>
      <c r="AP94" s="175">
        <f t="shared" si="26"/>
        <v>32</v>
      </c>
      <c r="AQ94" s="175">
        <f t="shared" si="27"/>
        <v>0</v>
      </c>
      <c r="AR94" s="175">
        <f t="shared" si="28"/>
        <v>0</v>
      </c>
      <c r="AS94" s="401">
        <f t="shared" si="29"/>
        <v>0</v>
      </c>
    </row>
    <row r="95" spans="2:45" ht="15.75" thickBot="1">
      <c r="B95" s="457" t="e">
        <f>'[3]Tabelle1'!#REF!</f>
        <v>#REF!</v>
      </c>
      <c r="C95" s="373">
        <v>12</v>
      </c>
      <c r="D95" s="113">
        <f>'[3]Tabelle1'!B17</f>
        <v>0</v>
      </c>
      <c r="E95" s="271">
        <f>'[3]Tabelle1'!C17</f>
        <v>0</v>
      </c>
      <c r="F95" s="111">
        <f>'[3]Tabelle1'!D17</f>
        <v>0</v>
      </c>
      <c r="G95" s="131"/>
      <c r="H95" s="131"/>
      <c r="I95" s="112">
        <v>3</v>
      </c>
      <c r="J95" s="155" t="s">
        <v>168</v>
      </c>
      <c r="K95" s="156">
        <v>18.5</v>
      </c>
      <c r="L95" s="157" t="s">
        <v>169</v>
      </c>
      <c r="M95" s="149" t="str">
        <f>B$84</f>
        <v>GC Langenstein</v>
      </c>
      <c r="N95" s="178">
        <v>12</v>
      </c>
      <c r="O95" s="179">
        <v>32</v>
      </c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8">
        <f>SUM(N95,P95,R95,T95,V95,X95,-AK95)</f>
        <v>12</v>
      </c>
      <c r="AA95" s="179">
        <f>SUM(O95,Q95,S95,U95,W95,Y95,-AS95)</f>
        <v>32</v>
      </c>
      <c r="AB95" s="366">
        <f>SUM(Z95:AA95)</f>
        <v>44</v>
      </c>
      <c r="AD95" s="134">
        <f t="shared" si="15"/>
        <v>0</v>
      </c>
      <c r="AE95" s="402">
        <f t="shared" si="16"/>
        <v>12</v>
      </c>
      <c r="AF95" s="175">
        <f t="shared" si="17"/>
        <v>0</v>
      </c>
      <c r="AG95" s="175">
        <f t="shared" si="18"/>
        <v>0</v>
      </c>
      <c r="AH95" s="175">
        <f t="shared" si="19"/>
        <v>0</v>
      </c>
      <c r="AI95" s="175">
        <f t="shared" si="20"/>
        <v>0</v>
      </c>
      <c r="AJ95" s="175">
        <f t="shared" si="21"/>
        <v>0</v>
      </c>
      <c r="AK95" s="396">
        <f t="shared" si="22"/>
        <v>0</v>
      </c>
      <c r="AL95" s="175"/>
      <c r="AM95" s="175">
        <f t="shared" si="23"/>
        <v>32</v>
      </c>
      <c r="AN95" s="175">
        <f t="shared" si="24"/>
        <v>0</v>
      </c>
      <c r="AO95" s="175">
        <f t="shared" si="25"/>
        <v>0</v>
      </c>
      <c r="AP95" s="175">
        <f t="shared" si="26"/>
        <v>0</v>
      </c>
      <c r="AQ95" s="175">
        <f t="shared" si="27"/>
        <v>0</v>
      </c>
      <c r="AR95" s="175">
        <f t="shared" si="28"/>
        <v>0</v>
      </c>
      <c r="AS95" s="401">
        <f t="shared" si="29"/>
        <v>0</v>
      </c>
    </row>
    <row r="96" spans="2:45" ht="16.5" hidden="1" thickBot="1">
      <c r="B96" s="425"/>
      <c r="C96" s="373">
        <v>13</v>
      </c>
      <c r="D96" s="113"/>
      <c r="E96" s="271"/>
      <c r="F96" s="111"/>
      <c r="G96" s="131"/>
      <c r="H96" s="131"/>
      <c r="I96" s="112">
        <v>3</v>
      </c>
      <c r="J96" s="155"/>
      <c r="K96" s="156"/>
      <c r="L96" s="157"/>
      <c r="M96" s="149" t="str">
        <f>B$84</f>
        <v>GC Langenstein</v>
      </c>
      <c r="N96" s="178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8">
        <f>SUM(N96,P96,R96,T96,V96,X96,-AK96)</f>
        <v>0</v>
      </c>
      <c r="AA96" s="179">
        <f>SUM(O96,Q96,S96,U96,W96,Y96,-AS96)</f>
        <v>0</v>
      </c>
      <c r="AB96" s="366">
        <f>SUM(Z96:AA96)</f>
        <v>0</v>
      </c>
      <c r="AD96" s="134">
        <f t="shared" si="15"/>
        <v>0</v>
      </c>
      <c r="AE96" s="402">
        <f t="shared" si="16"/>
        <v>0</v>
      </c>
      <c r="AF96" s="175">
        <f t="shared" si="17"/>
        <v>0</v>
      </c>
      <c r="AG96" s="175">
        <f t="shared" si="18"/>
        <v>0</v>
      </c>
      <c r="AH96" s="175">
        <f t="shared" si="19"/>
        <v>0</v>
      </c>
      <c r="AI96" s="175">
        <f t="shared" si="20"/>
        <v>0</v>
      </c>
      <c r="AJ96" s="175">
        <f t="shared" si="21"/>
        <v>0</v>
      </c>
      <c r="AK96" s="396">
        <f t="shared" si="22"/>
        <v>0</v>
      </c>
      <c r="AL96" s="175"/>
      <c r="AM96" s="175">
        <f t="shared" si="23"/>
        <v>0</v>
      </c>
      <c r="AN96" s="175">
        <f t="shared" si="24"/>
        <v>0</v>
      </c>
      <c r="AO96" s="175">
        <f t="shared" si="25"/>
        <v>0</v>
      </c>
      <c r="AP96" s="175">
        <f t="shared" si="26"/>
        <v>0</v>
      </c>
      <c r="AQ96" s="175">
        <f t="shared" si="27"/>
        <v>0</v>
      </c>
      <c r="AR96" s="175">
        <f t="shared" si="28"/>
        <v>0</v>
      </c>
      <c r="AS96" s="401">
        <f t="shared" si="29"/>
        <v>0</v>
      </c>
    </row>
    <row r="97" spans="2:45" ht="16.5" hidden="1" thickBot="1">
      <c r="B97" s="425"/>
      <c r="C97" s="373">
        <v>14</v>
      </c>
      <c r="D97" s="113"/>
      <c r="E97" s="271"/>
      <c r="F97" s="111"/>
      <c r="G97" s="131"/>
      <c r="H97" s="131"/>
      <c r="I97" s="112">
        <v>3</v>
      </c>
      <c r="J97" s="155"/>
      <c r="K97" s="156"/>
      <c r="L97" s="157"/>
      <c r="M97" s="149" t="str">
        <f>B$84</f>
        <v>GC Langenstein</v>
      </c>
      <c r="N97" s="178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8">
        <f>SUM(N97,P97,R97,T97,V97,X97,-AK97)</f>
        <v>0</v>
      </c>
      <c r="AA97" s="179">
        <f>SUM(O97,Q97,S97,U97,W97,Y97,-AS97)</f>
        <v>0</v>
      </c>
      <c r="AB97" s="366">
        <f>SUM(Z97:AA97)</f>
        <v>0</v>
      </c>
      <c r="AD97" s="134">
        <f t="shared" si="15"/>
        <v>0</v>
      </c>
      <c r="AE97" s="402">
        <f t="shared" si="16"/>
        <v>0</v>
      </c>
      <c r="AF97" s="175">
        <f t="shared" si="17"/>
        <v>0</v>
      </c>
      <c r="AG97" s="175">
        <f t="shared" si="18"/>
        <v>0</v>
      </c>
      <c r="AH97" s="175">
        <f t="shared" si="19"/>
        <v>0</v>
      </c>
      <c r="AI97" s="175">
        <f t="shared" si="20"/>
        <v>0</v>
      </c>
      <c r="AJ97" s="175">
        <f t="shared" si="21"/>
        <v>0</v>
      </c>
      <c r="AK97" s="396">
        <f t="shared" si="22"/>
        <v>0</v>
      </c>
      <c r="AL97" s="175"/>
      <c r="AM97" s="175">
        <f t="shared" si="23"/>
        <v>0</v>
      </c>
      <c r="AN97" s="175">
        <f t="shared" si="24"/>
        <v>0</v>
      </c>
      <c r="AO97" s="175">
        <f t="shared" si="25"/>
        <v>0</v>
      </c>
      <c r="AP97" s="175">
        <f t="shared" si="26"/>
        <v>0</v>
      </c>
      <c r="AQ97" s="175">
        <f t="shared" si="27"/>
        <v>0</v>
      </c>
      <c r="AR97" s="175">
        <f t="shared" si="28"/>
        <v>0</v>
      </c>
      <c r="AS97" s="401">
        <f t="shared" si="29"/>
        <v>0</v>
      </c>
    </row>
    <row r="98" spans="2:45" ht="16.5" hidden="1" thickBot="1">
      <c r="B98" s="425"/>
      <c r="C98" s="373">
        <v>15</v>
      </c>
      <c r="D98" s="113"/>
      <c r="E98" s="271"/>
      <c r="F98" s="111"/>
      <c r="G98" s="131"/>
      <c r="H98" s="131"/>
      <c r="I98" s="112">
        <v>3</v>
      </c>
      <c r="J98" s="155"/>
      <c r="K98" s="156"/>
      <c r="L98" s="157"/>
      <c r="M98" s="149" t="str">
        <f>B$84</f>
        <v>GC Langenstein</v>
      </c>
      <c r="N98" s="178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8">
        <f>SUM(N98,P98,R98,T98,V98,X98,-AK98)</f>
        <v>0</v>
      </c>
      <c r="AA98" s="179">
        <f>SUM(O98,Q98,S98,U98,W98,Y98,-AS98)</f>
        <v>0</v>
      </c>
      <c r="AB98" s="366">
        <f>SUM(Z98:AA98)</f>
        <v>0</v>
      </c>
      <c r="AD98" s="134">
        <f t="shared" si="15"/>
        <v>0</v>
      </c>
      <c r="AE98" s="402">
        <f t="shared" si="16"/>
        <v>0</v>
      </c>
      <c r="AF98" s="175">
        <f t="shared" si="17"/>
        <v>0</v>
      </c>
      <c r="AG98" s="175">
        <f t="shared" si="18"/>
        <v>0</v>
      </c>
      <c r="AH98" s="175">
        <f t="shared" si="19"/>
        <v>0</v>
      </c>
      <c r="AI98" s="175">
        <f t="shared" si="20"/>
        <v>0</v>
      </c>
      <c r="AJ98" s="175">
        <f t="shared" si="21"/>
        <v>0</v>
      </c>
      <c r="AK98" s="396">
        <f t="shared" si="22"/>
        <v>0</v>
      </c>
      <c r="AL98" s="175"/>
      <c r="AM98" s="175">
        <f t="shared" si="23"/>
        <v>0</v>
      </c>
      <c r="AN98" s="175">
        <f t="shared" si="24"/>
        <v>0</v>
      </c>
      <c r="AO98" s="175">
        <f t="shared" si="25"/>
        <v>0</v>
      </c>
      <c r="AP98" s="175">
        <f t="shared" si="26"/>
        <v>0</v>
      </c>
      <c r="AQ98" s="175">
        <f t="shared" si="27"/>
        <v>0</v>
      </c>
      <c r="AR98" s="175">
        <f t="shared" si="28"/>
        <v>0</v>
      </c>
      <c r="AS98" s="401">
        <f t="shared" si="29"/>
        <v>0</v>
      </c>
    </row>
    <row r="99" spans="2:45" ht="16.5" hidden="1" thickBot="1">
      <c r="B99" s="425"/>
      <c r="C99" s="373">
        <v>16</v>
      </c>
      <c r="D99" s="113"/>
      <c r="E99" s="271"/>
      <c r="F99" s="111"/>
      <c r="G99" s="131"/>
      <c r="H99" s="131"/>
      <c r="I99" s="112">
        <v>3</v>
      </c>
      <c r="J99" s="155"/>
      <c r="K99" s="156"/>
      <c r="L99" s="157"/>
      <c r="M99" s="149" t="str">
        <f>B$84</f>
        <v>GC Langenstein</v>
      </c>
      <c r="N99" s="178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8">
        <f>SUM(N99,P99,R99,T99,V99,X99,-AK99)</f>
        <v>0</v>
      </c>
      <c r="AA99" s="179">
        <f>SUM(O99,Q99,S99,U99,W99,Y99,-AS99)</f>
        <v>0</v>
      </c>
      <c r="AB99" s="366">
        <f>SUM(Z99:AA99)</f>
        <v>0</v>
      </c>
      <c r="AD99" s="134">
        <f t="shared" si="15"/>
        <v>0</v>
      </c>
      <c r="AE99" s="402">
        <f t="shared" si="16"/>
        <v>0</v>
      </c>
      <c r="AF99" s="175">
        <f t="shared" si="17"/>
        <v>0</v>
      </c>
      <c r="AG99" s="175">
        <f t="shared" si="18"/>
        <v>0</v>
      </c>
      <c r="AH99" s="175">
        <f t="shared" si="19"/>
        <v>0</v>
      </c>
      <c r="AI99" s="175">
        <f t="shared" si="20"/>
        <v>0</v>
      </c>
      <c r="AJ99" s="175">
        <f t="shared" si="21"/>
        <v>0</v>
      </c>
      <c r="AK99" s="396">
        <f t="shared" si="22"/>
        <v>0</v>
      </c>
      <c r="AL99" s="175"/>
      <c r="AM99" s="175">
        <f t="shared" si="23"/>
        <v>0</v>
      </c>
      <c r="AN99" s="175">
        <f t="shared" si="24"/>
        <v>0</v>
      </c>
      <c r="AO99" s="175">
        <f t="shared" si="25"/>
        <v>0</v>
      </c>
      <c r="AP99" s="175">
        <f t="shared" si="26"/>
        <v>0</v>
      </c>
      <c r="AQ99" s="175">
        <f t="shared" si="27"/>
        <v>0</v>
      </c>
      <c r="AR99" s="175">
        <f t="shared" si="28"/>
        <v>0</v>
      </c>
      <c r="AS99" s="401">
        <f t="shared" si="29"/>
        <v>0</v>
      </c>
    </row>
    <row r="100" spans="2:45" ht="16.5" hidden="1" thickBot="1">
      <c r="B100" s="425"/>
      <c r="C100" s="373">
        <v>17</v>
      </c>
      <c r="D100" s="113"/>
      <c r="E100" s="271"/>
      <c r="F100" s="111"/>
      <c r="G100" s="131"/>
      <c r="H100" s="131"/>
      <c r="I100" s="112">
        <v>3</v>
      </c>
      <c r="J100" s="155"/>
      <c r="K100" s="156"/>
      <c r="L100" s="157"/>
      <c r="M100" s="149" t="str">
        <f>B$84</f>
        <v>GC Langenstein</v>
      </c>
      <c r="N100" s="178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8">
        <f>SUM(N100,P100,R100,T100,V100,X100,-AK100)</f>
        <v>0</v>
      </c>
      <c r="AA100" s="179">
        <f>SUM(O100,Q100,S100,U100,W100,Y100,-AS100)</f>
        <v>0</v>
      </c>
      <c r="AB100" s="366">
        <f>SUM(Z100:AA100)</f>
        <v>0</v>
      </c>
      <c r="AD100" s="134">
        <f t="shared" si="15"/>
        <v>0</v>
      </c>
      <c r="AE100" s="402">
        <f t="shared" si="16"/>
        <v>0</v>
      </c>
      <c r="AF100" s="175">
        <f t="shared" si="17"/>
        <v>0</v>
      </c>
      <c r="AG100" s="175">
        <f t="shared" si="18"/>
        <v>0</v>
      </c>
      <c r="AH100" s="175">
        <f t="shared" si="19"/>
        <v>0</v>
      </c>
      <c r="AI100" s="175">
        <f t="shared" si="20"/>
        <v>0</v>
      </c>
      <c r="AJ100" s="175">
        <f t="shared" si="21"/>
        <v>0</v>
      </c>
      <c r="AK100" s="396">
        <f t="shared" si="22"/>
        <v>0</v>
      </c>
      <c r="AL100" s="175"/>
      <c r="AM100" s="175">
        <f t="shared" si="23"/>
        <v>0</v>
      </c>
      <c r="AN100" s="175">
        <f t="shared" si="24"/>
        <v>0</v>
      </c>
      <c r="AO100" s="175">
        <f t="shared" si="25"/>
        <v>0</v>
      </c>
      <c r="AP100" s="175">
        <f t="shared" si="26"/>
        <v>0</v>
      </c>
      <c r="AQ100" s="175">
        <f t="shared" si="27"/>
        <v>0</v>
      </c>
      <c r="AR100" s="175">
        <f t="shared" si="28"/>
        <v>0</v>
      </c>
      <c r="AS100" s="401">
        <f t="shared" si="29"/>
        <v>0</v>
      </c>
    </row>
    <row r="101" spans="2:45" ht="16.5" hidden="1" thickBot="1">
      <c r="B101" s="425"/>
      <c r="C101" s="373">
        <v>18</v>
      </c>
      <c r="D101" s="113"/>
      <c r="E101" s="271"/>
      <c r="F101" s="111"/>
      <c r="G101" s="131"/>
      <c r="H101" s="131"/>
      <c r="I101" s="112">
        <v>3</v>
      </c>
      <c r="J101" s="155"/>
      <c r="K101" s="156"/>
      <c r="L101" s="157"/>
      <c r="M101" s="149" t="str">
        <f>B$84</f>
        <v>GC Langenstein</v>
      </c>
      <c r="N101" s="178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8">
        <f>SUM(N101,P101,R101,T101,V101,X101,-AK101)</f>
        <v>0</v>
      </c>
      <c r="AA101" s="179">
        <f>SUM(O101,Q101,S101,U101,W101,Y101,-AS101)</f>
        <v>0</v>
      </c>
      <c r="AB101" s="366">
        <f>SUM(Z101:AA101)</f>
        <v>0</v>
      </c>
      <c r="AD101" s="134">
        <f t="shared" si="15"/>
        <v>0</v>
      </c>
      <c r="AE101" s="402">
        <f t="shared" si="16"/>
        <v>0</v>
      </c>
      <c r="AF101" s="175">
        <f t="shared" si="17"/>
        <v>0</v>
      </c>
      <c r="AG101" s="175">
        <f t="shared" si="18"/>
        <v>0</v>
      </c>
      <c r="AH101" s="175">
        <f t="shared" si="19"/>
        <v>0</v>
      </c>
      <c r="AI101" s="175">
        <f t="shared" si="20"/>
        <v>0</v>
      </c>
      <c r="AJ101" s="175">
        <f t="shared" si="21"/>
        <v>0</v>
      </c>
      <c r="AK101" s="396">
        <f t="shared" si="22"/>
        <v>0</v>
      </c>
      <c r="AL101" s="175"/>
      <c r="AM101" s="175">
        <f t="shared" si="23"/>
        <v>0</v>
      </c>
      <c r="AN101" s="175">
        <f t="shared" si="24"/>
        <v>0</v>
      </c>
      <c r="AO101" s="175">
        <f t="shared" si="25"/>
        <v>0</v>
      </c>
      <c r="AP101" s="175">
        <f t="shared" si="26"/>
        <v>0</v>
      </c>
      <c r="AQ101" s="175">
        <f t="shared" si="27"/>
        <v>0</v>
      </c>
      <c r="AR101" s="175">
        <f t="shared" si="28"/>
        <v>0</v>
      </c>
      <c r="AS101" s="401">
        <f t="shared" si="29"/>
        <v>0</v>
      </c>
    </row>
    <row r="102" spans="2:45" ht="16.5" hidden="1" thickBot="1">
      <c r="B102" s="425"/>
      <c r="C102" s="373">
        <v>19</v>
      </c>
      <c r="D102" s="113"/>
      <c r="E102" s="271"/>
      <c r="F102" s="111"/>
      <c r="G102" s="131"/>
      <c r="H102" s="131"/>
      <c r="I102" s="112">
        <v>3</v>
      </c>
      <c r="J102" s="155"/>
      <c r="K102" s="156"/>
      <c r="L102" s="157"/>
      <c r="M102" s="149" t="str">
        <f>B$84</f>
        <v>GC Langenstein</v>
      </c>
      <c r="N102" s="178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8">
        <f>SUM(N102,P102,R102,T102,V102,X102,-AK102)</f>
        <v>0</v>
      </c>
      <c r="AA102" s="179">
        <f>SUM(O102,Q102,S102,U102,W102,Y102,-AS102)</f>
        <v>0</v>
      </c>
      <c r="AB102" s="366">
        <f>SUM(Z102:AA102)</f>
        <v>0</v>
      </c>
      <c r="AD102" s="134">
        <f t="shared" si="15"/>
        <v>0</v>
      </c>
      <c r="AE102" s="402">
        <f t="shared" si="16"/>
        <v>0</v>
      </c>
      <c r="AF102" s="175">
        <f t="shared" si="17"/>
        <v>0</v>
      </c>
      <c r="AG102" s="175">
        <f t="shared" si="18"/>
        <v>0</v>
      </c>
      <c r="AH102" s="175">
        <f t="shared" si="19"/>
        <v>0</v>
      </c>
      <c r="AI102" s="175">
        <f t="shared" si="20"/>
        <v>0</v>
      </c>
      <c r="AJ102" s="175">
        <f t="shared" si="21"/>
        <v>0</v>
      </c>
      <c r="AK102" s="396">
        <f t="shared" si="22"/>
        <v>0</v>
      </c>
      <c r="AL102" s="175"/>
      <c r="AM102" s="175">
        <f t="shared" si="23"/>
        <v>0</v>
      </c>
      <c r="AN102" s="175">
        <f t="shared" si="24"/>
        <v>0</v>
      </c>
      <c r="AO102" s="175">
        <f t="shared" si="25"/>
        <v>0</v>
      </c>
      <c r="AP102" s="175">
        <f t="shared" si="26"/>
        <v>0</v>
      </c>
      <c r="AQ102" s="175">
        <f t="shared" si="27"/>
        <v>0</v>
      </c>
      <c r="AR102" s="175">
        <f t="shared" si="28"/>
        <v>0</v>
      </c>
      <c r="AS102" s="401">
        <f t="shared" si="29"/>
        <v>0</v>
      </c>
    </row>
    <row r="103" spans="2:45" ht="18" hidden="1" thickBot="1">
      <c r="B103" s="425"/>
      <c r="C103" s="373">
        <v>20</v>
      </c>
      <c r="D103" s="113"/>
      <c r="E103" s="271"/>
      <c r="F103" s="111"/>
      <c r="G103" s="131"/>
      <c r="H103" s="131"/>
      <c r="I103" s="112">
        <v>3</v>
      </c>
      <c r="J103" s="155"/>
      <c r="K103" s="156"/>
      <c r="L103" s="157"/>
      <c r="M103" s="149" t="str">
        <f>B$84</f>
        <v>GC Langenstein</v>
      </c>
      <c r="N103" s="178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8">
        <f>SUM(N103,P103,R103,T103,V103,X103,-AK103)</f>
        <v>0</v>
      </c>
      <c r="AA103" s="179">
        <f>SUM(O103,Q103,S103,U103,W103,Y103,-AS103)</f>
        <v>0</v>
      </c>
      <c r="AB103" s="366">
        <f>SUM(Z103:AA103)</f>
        <v>0</v>
      </c>
      <c r="AD103" s="134">
        <f t="shared" si="15"/>
        <v>0</v>
      </c>
      <c r="AE103" s="402">
        <f t="shared" si="16"/>
        <v>0</v>
      </c>
      <c r="AF103" s="175">
        <f t="shared" si="17"/>
        <v>0</v>
      </c>
      <c r="AG103" s="175">
        <f t="shared" si="18"/>
        <v>0</v>
      </c>
      <c r="AH103" s="175">
        <f t="shared" si="19"/>
        <v>0</v>
      </c>
      <c r="AI103" s="175">
        <f t="shared" si="20"/>
        <v>0</v>
      </c>
      <c r="AJ103" s="175">
        <f t="shared" si="21"/>
        <v>0</v>
      </c>
      <c r="AK103" s="396">
        <f t="shared" si="22"/>
        <v>0</v>
      </c>
      <c r="AL103" s="175"/>
      <c r="AM103" s="175">
        <f t="shared" si="23"/>
        <v>0</v>
      </c>
      <c r="AN103" s="175">
        <f t="shared" si="24"/>
        <v>0</v>
      </c>
      <c r="AO103" s="175">
        <f t="shared" si="25"/>
        <v>0</v>
      </c>
      <c r="AP103" s="175">
        <f t="shared" si="26"/>
        <v>0</v>
      </c>
      <c r="AQ103" s="175">
        <f t="shared" si="27"/>
        <v>0</v>
      </c>
      <c r="AR103" s="175">
        <f t="shared" si="28"/>
        <v>0</v>
      </c>
      <c r="AS103" s="401">
        <f t="shared" si="29"/>
        <v>0</v>
      </c>
    </row>
    <row r="104" spans="2:45" ht="16.5" hidden="1" thickBot="1">
      <c r="B104" s="425"/>
      <c r="C104" s="373">
        <v>21</v>
      </c>
      <c r="D104" s="113"/>
      <c r="E104" s="271"/>
      <c r="F104" s="111"/>
      <c r="G104" s="131"/>
      <c r="H104" s="131"/>
      <c r="I104" s="112">
        <v>3</v>
      </c>
      <c r="J104" s="155"/>
      <c r="K104" s="156"/>
      <c r="L104" s="157"/>
      <c r="M104" s="149"/>
      <c r="N104" s="178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8">
        <f>SUM(N104,P104,R104,T104,V104,X104,-AK104)</f>
        <v>0</v>
      </c>
      <c r="AA104" s="179">
        <f>SUM(O104,Q104,S104,U104,W104,Y104,-AS104)</f>
        <v>0</v>
      </c>
      <c r="AB104" s="366">
        <f>SUM(Z104:AA104)</f>
        <v>0</v>
      </c>
      <c r="AD104" s="134">
        <f t="shared" si="15"/>
        <v>0</v>
      </c>
      <c r="AE104" s="402">
        <f t="shared" si="16"/>
        <v>0</v>
      </c>
      <c r="AF104" s="175">
        <f t="shared" si="17"/>
        <v>0</v>
      </c>
      <c r="AG104" s="175">
        <f t="shared" si="18"/>
        <v>0</v>
      </c>
      <c r="AH104" s="175">
        <f t="shared" si="19"/>
        <v>0</v>
      </c>
      <c r="AI104" s="175">
        <f t="shared" si="20"/>
        <v>0</v>
      </c>
      <c r="AJ104" s="175">
        <f t="shared" si="21"/>
        <v>0</v>
      </c>
      <c r="AK104" s="396">
        <f t="shared" si="22"/>
        <v>0</v>
      </c>
      <c r="AL104" s="175"/>
      <c r="AM104" s="175">
        <f t="shared" si="23"/>
        <v>0</v>
      </c>
      <c r="AN104" s="175">
        <f t="shared" si="24"/>
        <v>0</v>
      </c>
      <c r="AO104" s="175">
        <f t="shared" si="25"/>
        <v>0</v>
      </c>
      <c r="AP104" s="175">
        <f t="shared" si="26"/>
        <v>0</v>
      </c>
      <c r="AQ104" s="175">
        <f t="shared" si="27"/>
        <v>0</v>
      </c>
      <c r="AR104" s="175">
        <f t="shared" si="28"/>
        <v>0</v>
      </c>
      <c r="AS104" s="401">
        <f t="shared" si="29"/>
        <v>0</v>
      </c>
    </row>
    <row r="105" spans="2:45" ht="18" hidden="1" thickBot="1">
      <c r="B105" s="425"/>
      <c r="C105" s="373">
        <v>22</v>
      </c>
      <c r="D105" s="113"/>
      <c r="E105" s="271"/>
      <c r="F105" s="111"/>
      <c r="G105" s="131"/>
      <c r="H105" s="131"/>
      <c r="I105" s="112">
        <v>3</v>
      </c>
      <c r="J105" s="155"/>
      <c r="K105" s="156"/>
      <c r="L105" s="157"/>
      <c r="M105" s="149"/>
      <c r="N105" s="178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8">
        <f>SUM(N105,P105,R105,T105,V105,X105,-AK105)</f>
        <v>0</v>
      </c>
      <c r="AA105" s="179">
        <f>SUM(O105,Q105,S105,U105,W105,Y105,-AS105)</f>
        <v>0</v>
      </c>
      <c r="AB105" s="366">
        <f>SUM(Z105:AA105)</f>
        <v>0</v>
      </c>
      <c r="AD105" s="134">
        <f t="shared" si="15"/>
        <v>0</v>
      </c>
      <c r="AE105" s="402">
        <f t="shared" si="16"/>
        <v>0</v>
      </c>
      <c r="AF105" s="175">
        <f t="shared" si="17"/>
        <v>0</v>
      </c>
      <c r="AG105" s="175">
        <f t="shared" si="18"/>
        <v>0</v>
      </c>
      <c r="AH105" s="175">
        <f t="shared" si="19"/>
        <v>0</v>
      </c>
      <c r="AI105" s="175">
        <f t="shared" si="20"/>
        <v>0</v>
      </c>
      <c r="AJ105" s="175">
        <f t="shared" si="21"/>
        <v>0</v>
      </c>
      <c r="AK105" s="396">
        <f t="shared" si="22"/>
        <v>0</v>
      </c>
      <c r="AL105" s="175"/>
      <c r="AM105" s="175">
        <f t="shared" si="23"/>
        <v>0</v>
      </c>
      <c r="AN105" s="175">
        <f t="shared" si="24"/>
        <v>0</v>
      </c>
      <c r="AO105" s="175">
        <f t="shared" si="25"/>
        <v>0</v>
      </c>
      <c r="AP105" s="175">
        <f t="shared" si="26"/>
        <v>0</v>
      </c>
      <c r="AQ105" s="175">
        <f t="shared" si="27"/>
        <v>0</v>
      </c>
      <c r="AR105" s="175">
        <f t="shared" si="28"/>
        <v>0</v>
      </c>
      <c r="AS105" s="401">
        <f t="shared" si="29"/>
        <v>0</v>
      </c>
    </row>
    <row r="106" spans="2:45" ht="18" hidden="1" thickBot="1">
      <c r="B106" s="425"/>
      <c r="C106" s="373">
        <v>23</v>
      </c>
      <c r="D106" s="113"/>
      <c r="E106" s="271"/>
      <c r="F106" s="111"/>
      <c r="G106" s="131"/>
      <c r="H106" s="131"/>
      <c r="I106" s="112">
        <v>3</v>
      </c>
      <c r="J106" s="155"/>
      <c r="K106" s="156"/>
      <c r="L106" s="157"/>
      <c r="M106" s="149"/>
      <c r="N106" s="178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8">
        <f>SUM(N106,P106,R106,T106,V106,X106,-AK106)</f>
        <v>0</v>
      </c>
      <c r="AA106" s="179">
        <f>SUM(O106,Q106,S106,U106,W106,Y106,-AS106)</f>
        <v>0</v>
      </c>
      <c r="AB106" s="366">
        <f>SUM(Z106:AA106)</f>
        <v>0</v>
      </c>
      <c r="AD106" s="134">
        <f t="shared" si="15"/>
        <v>0</v>
      </c>
      <c r="AE106" s="402">
        <f t="shared" si="16"/>
        <v>0</v>
      </c>
      <c r="AF106" s="175">
        <f t="shared" si="17"/>
        <v>0</v>
      </c>
      <c r="AG106" s="175">
        <f t="shared" si="18"/>
        <v>0</v>
      </c>
      <c r="AH106" s="175">
        <f t="shared" si="19"/>
        <v>0</v>
      </c>
      <c r="AI106" s="175">
        <f t="shared" si="20"/>
        <v>0</v>
      </c>
      <c r="AJ106" s="175">
        <f t="shared" si="21"/>
        <v>0</v>
      </c>
      <c r="AK106" s="396">
        <f t="shared" si="22"/>
        <v>0</v>
      </c>
      <c r="AL106" s="175"/>
      <c r="AM106" s="175">
        <f t="shared" si="23"/>
        <v>0</v>
      </c>
      <c r="AN106" s="175">
        <f t="shared" si="24"/>
        <v>0</v>
      </c>
      <c r="AO106" s="175">
        <f t="shared" si="25"/>
        <v>0</v>
      </c>
      <c r="AP106" s="175">
        <f t="shared" si="26"/>
        <v>0</v>
      </c>
      <c r="AQ106" s="175">
        <f t="shared" si="27"/>
        <v>0</v>
      </c>
      <c r="AR106" s="175">
        <f t="shared" si="28"/>
        <v>0</v>
      </c>
      <c r="AS106" s="401">
        <f t="shared" si="29"/>
        <v>0</v>
      </c>
    </row>
    <row r="107" spans="2:45" ht="18" hidden="1" thickBot="1">
      <c r="B107" s="425"/>
      <c r="C107" s="373">
        <v>24</v>
      </c>
      <c r="D107" s="113"/>
      <c r="E107" s="271"/>
      <c r="F107" s="111"/>
      <c r="G107" s="131"/>
      <c r="H107" s="131"/>
      <c r="I107" s="112">
        <v>3</v>
      </c>
      <c r="J107" s="155"/>
      <c r="K107" s="156"/>
      <c r="L107" s="157"/>
      <c r="M107" s="149"/>
      <c r="N107" s="178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8">
        <f>SUM(N107,P107,R107,T107,V107,X107,-AK107)</f>
        <v>0</v>
      </c>
      <c r="AA107" s="179">
        <f>SUM(O107,Q107,S107,U107,W107,Y107,-AS107)</f>
        <v>0</v>
      </c>
      <c r="AB107" s="366">
        <f>SUM(Z107:AA107)</f>
        <v>0</v>
      </c>
      <c r="AD107" s="134">
        <f t="shared" si="15"/>
        <v>0</v>
      </c>
      <c r="AE107" s="402">
        <f t="shared" si="16"/>
        <v>0</v>
      </c>
      <c r="AF107" s="175">
        <f t="shared" si="17"/>
        <v>0</v>
      </c>
      <c r="AG107" s="175">
        <f t="shared" si="18"/>
        <v>0</v>
      </c>
      <c r="AH107" s="175">
        <f t="shared" si="19"/>
        <v>0</v>
      </c>
      <c r="AI107" s="175">
        <f t="shared" si="20"/>
        <v>0</v>
      </c>
      <c r="AJ107" s="175">
        <f t="shared" si="21"/>
        <v>0</v>
      </c>
      <c r="AK107" s="396">
        <f t="shared" si="22"/>
        <v>0</v>
      </c>
      <c r="AL107" s="175"/>
      <c r="AM107" s="175">
        <f t="shared" si="23"/>
        <v>0</v>
      </c>
      <c r="AN107" s="175">
        <f t="shared" si="24"/>
        <v>0</v>
      </c>
      <c r="AO107" s="175">
        <f t="shared" si="25"/>
        <v>0</v>
      </c>
      <c r="AP107" s="175">
        <f t="shared" si="26"/>
        <v>0</v>
      </c>
      <c r="AQ107" s="175">
        <f t="shared" si="27"/>
        <v>0</v>
      </c>
      <c r="AR107" s="175">
        <f t="shared" si="28"/>
        <v>0</v>
      </c>
      <c r="AS107" s="401">
        <f t="shared" si="29"/>
        <v>0</v>
      </c>
    </row>
    <row r="108" spans="2:45" ht="18" hidden="1" thickBot="1">
      <c r="B108" s="425"/>
      <c r="C108" s="373">
        <v>25</v>
      </c>
      <c r="D108" s="113"/>
      <c r="E108" s="271"/>
      <c r="F108" s="111"/>
      <c r="G108" s="131"/>
      <c r="H108" s="131"/>
      <c r="I108" s="112">
        <v>3</v>
      </c>
      <c r="J108" s="155"/>
      <c r="K108" s="156"/>
      <c r="L108" s="157"/>
      <c r="M108" s="149"/>
      <c r="N108" s="178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8">
        <f>SUM(N108,P108,R108,T108,V108,X108,-AK108)</f>
        <v>0</v>
      </c>
      <c r="AA108" s="179">
        <f>SUM(O108,Q108,S108,U108,W108,Y108,-AS108)</f>
        <v>0</v>
      </c>
      <c r="AB108" s="366">
        <f>SUM(Z108:AA108)</f>
        <v>0</v>
      </c>
      <c r="AD108" s="134">
        <f t="shared" si="15"/>
        <v>0</v>
      </c>
      <c r="AE108" s="402">
        <f t="shared" si="16"/>
        <v>0</v>
      </c>
      <c r="AF108" s="175">
        <f t="shared" si="17"/>
        <v>0</v>
      </c>
      <c r="AG108" s="175">
        <f t="shared" si="18"/>
        <v>0</v>
      </c>
      <c r="AH108" s="175">
        <f t="shared" si="19"/>
        <v>0</v>
      </c>
      <c r="AI108" s="175">
        <f t="shared" si="20"/>
        <v>0</v>
      </c>
      <c r="AJ108" s="175">
        <f t="shared" si="21"/>
        <v>0</v>
      </c>
      <c r="AK108" s="396">
        <f t="shared" si="22"/>
        <v>0</v>
      </c>
      <c r="AL108" s="175"/>
      <c r="AM108" s="175">
        <f t="shared" si="23"/>
        <v>0</v>
      </c>
      <c r="AN108" s="175">
        <f t="shared" si="24"/>
        <v>0</v>
      </c>
      <c r="AO108" s="175">
        <f t="shared" si="25"/>
        <v>0</v>
      </c>
      <c r="AP108" s="175">
        <f t="shared" si="26"/>
        <v>0</v>
      </c>
      <c r="AQ108" s="175">
        <f t="shared" si="27"/>
        <v>0</v>
      </c>
      <c r="AR108" s="175">
        <f t="shared" si="28"/>
        <v>0</v>
      </c>
      <c r="AS108" s="401">
        <f t="shared" si="29"/>
        <v>0</v>
      </c>
    </row>
    <row r="109" spans="2:45" ht="18" hidden="1" thickBot="1">
      <c r="B109" s="425"/>
      <c r="C109" s="373">
        <v>26</v>
      </c>
      <c r="D109" s="113"/>
      <c r="E109" s="271"/>
      <c r="F109" s="111"/>
      <c r="G109" s="131"/>
      <c r="H109" s="131"/>
      <c r="I109" s="112">
        <v>3</v>
      </c>
      <c r="J109" s="155"/>
      <c r="K109" s="156"/>
      <c r="L109" s="157"/>
      <c r="M109" s="149"/>
      <c r="N109" s="178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8">
        <f>SUM(N109,P109,R109,T109,V109,X109,-AK109)</f>
        <v>0</v>
      </c>
      <c r="AA109" s="179">
        <f>SUM(O109,Q109,S109,U109,W109,Y109,-AS109)</f>
        <v>0</v>
      </c>
      <c r="AB109" s="366">
        <f>SUM(Z109:AA109)</f>
        <v>0</v>
      </c>
      <c r="AD109" s="134">
        <f t="shared" si="15"/>
        <v>0</v>
      </c>
      <c r="AE109" s="402">
        <f t="shared" si="16"/>
        <v>0</v>
      </c>
      <c r="AF109" s="175">
        <f t="shared" si="17"/>
        <v>0</v>
      </c>
      <c r="AG109" s="175">
        <f t="shared" si="18"/>
        <v>0</v>
      </c>
      <c r="AH109" s="175">
        <f t="shared" si="19"/>
        <v>0</v>
      </c>
      <c r="AI109" s="175">
        <f t="shared" si="20"/>
        <v>0</v>
      </c>
      <c r="AJ109" s="175">
        <f t="shared" si="21"/>
        <v>0</v>
      </c>
      <c r="AK109" s="396">
        <f t="shared" si="22"/>
        <v>0</v>
      </c>
      <c r="AL109" s="175"/>
      <c r="AM109" s="175">
        <f t="shared" si="23"/>
        <v>0</v>
      </c>
      <c r="AN109" s="175">
        <f t="shared" si="24"/>
        <v>0</v>
      </c>
      <c r="AO109" s="175">
        <f t="shared" si="25"/>
        <v>0</v>
      </c>
      <c r="AP109" s="175">
        <f t="shared" si="26"/>
        <v>0</v>
      </c>
      <c r="AQ109" s="175">
        <f t="shared" si="27"/>
        <v>0</v>
      </c>
      <c r="AR109" s="175">
        <f t="shared" si="28"/>
        <v>0</v>
      </c>
      <c r="AS109" s="401">
        <f t="shared" si="29"/>
        <v>0</v>
      </c>
    </row>
    <row r="110" spans="2:45" ht="18" hidden="1" thickBot="1">
      <c r="B110" s="425"/>
      <c r="C110" s="373">
        <v>27</v>
      </c>
      <c r="D110" s="113"/>
      <c r="E110" s="271"/>
      <c r="F110" s="111"/>
      <c r="G110" s="131"/>
      <c r="H110" s="131"/>
      <c r="I110" s="112">
        <v>3</v>
      </c>
      <c r="J110" s="155"/>
      <c r="K110" s="156"/>
      <c r="L110" s="157"/>
      <c r="M110" s="149"/>
      <c r="N110" s="178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8">
        <f>SUM(N110,P110,R110,T110,V110,X110,-AK110)</f>
        <v>0</v>
      </c>
      <c r="AA110" s="179">
        <f>SUM(O110,Q110,S110,U110,W110,Y110,-AS110)</f>
        <v>0</v>
      </c>
      <c r="AB110" s="366">
        <f>SUM(Z110:AA110)</f>
        <v>0</v>
      </c>
      <c r="AD110" s="134">
        <f t="shared" si="15"/>
        <v>0</v>
      </c>
      <c r="AE110" s="402">
        <f t="shared" si="16"/>
        <v>0</v>
      </c>
      <c r="AF110" s="175">
        <f t="shared" si="17"/>
        <v>0</v>
      </c>
      <c r="AG110" s="175">
        <f t="shared" si="18"/>
        <v>0</v>
      </c>
      <c r="AH110" s="175">
        <f t="shared" si="19"/>
        <v>0</v>
      </c>
      <c r="AI110" s="175">
        <f t="shared" si="20"/>
        <v>0</v>
      </c>
      <c r="AJ110" s="175">
        <f t="shared" si="21"/>
        <v>0</v>
      </c>
      <c r="AK110" s="396">
        <f t="shared" si="22"/>
        <v>0</v>
      </c>
      <c r="AL110" s="175"/>
      <c r="AM110" s="175">
        <f t="shared" si="23"/>
        <v>0</v>
      </c>
      <c r="AN110" s="175">
        <f t="shared" si="24"/>
        <v>0</v>
      </c>
      <c r="AO110" s="175">
        <f t="shared" si="25"/>
        <v>0</v>
      </c>
      <c r="AP110" s="175">
        <f t="shared" si="26"/>
        <v>0</v>
      </c>
      <c r="AQ110" s="175">
        <f t="shared" si="27"/>
        <v>0</v>
      </c>
      <c r="AR110" s="175">
        <f t="shared" si="28"/>
        <v>0</v>
      </c>
      <c r="AS110" s="401">
        <f t="shared" si="29"/>
        <v>0</v>
      </c>
    </row>
    <row r="111" spans="2:45" ht="18" hidden="1" thickBot="1">
      <c r="B111" s="425"/>
      <c r="C111" s="373">
        <v>28</v>
      </c>
      <c r="D111" s="113"/>
      <c r="E111" s="271"/>
      <c r="F111" s="111"/>
      <c r="G111" s="131"/>
      <c r="H111" s="131"/>
      <c r="I111" s="112">
        <v>3</v>
      </c>
      <c r="J111" s="155"/>
      <c r="K111" s="156"/>
      <c r="L111" s="157"/>
      <c r="M111" s="149"/>
      <c r="N111" s="178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8">
        <f>SUM(N111,P111,R111,T111,V111,X111,-AK111)</f>
        <v>0</v>
      </c>
      <c r="AA111" s="179">
        <f>SUM(O111,Q111,S111,U111,W111,Y111,-AS111)</f>
        <v>0</v>
      </c>
      <c r="AB111" s="366">
        <f>SUM(Z111:AA111)</f>
        <v>0</v>
      </c>
      <c r="AD111" s="134">
        <f t="shared" si="15"/>
        <v>0</v>
      </c>
      <c r="AE111" s="402">
        <f t="shared" si="16"/>
        <v>0</v>
      </c>
      <c r="AF111" s="175">
        <f t="shared" si="17"/>
        <v>0</v>
      </c>
      <c r="AG111" s="175">
        <f t="shared" si="18"/>
        <v>0</v>
      </c>
      <c r="AH111" s="175">
        <f t="shared" si="19"/>
        <v>0</v>
      </c>
      <c r="AI111" s="175">
        <f t="shared" si="20"/>
        <v>0</v>
      </c>
      <c r="AJ111" s="175">
        <f t="shared" si="21"/>
        <v>0</v>
      </c>
      <c r="AK111" s="396">
        <f t="shared" si="22"/>
        <v>0</v>
      </c>
      <c r="AL111" s="175"/>
      <c r="AM111" s="175">
        <f t="shared" si="23"/>
        <v>0</v>
      </c>
      <c r="AN111" s="175">
        <f t="shared" si="24"/>
        <v>0</v>
      </c>
      <c r="AO111" s="175">
        <f t="shared" si="25"/>
        <v>0</v>
      </c>
      <c r="AP111" s="175">
        <f t="shared" si="26"/>
        <v>0</v>
      </c>
      <c r="AQ111" s="175">
        <f t="shared" si="27"/>
        <v>0</v>
      </c>
      <c r="AR111" s="175">
        <f t="shared" si="28"/>
        <v>0</v>
      </c>
      <c r="AS111" s="401">
        <f t="shared" si="29"/>
        <v>0</v>
      </c>
    </row>
    <row r="112" spans="2:45" ht="18" hidden="1" thickBot="1">
      <c r="B112" s="425"/>
      <c r="C112" s="373">
        <v>29</v>
      </c>
      <c r="D112" s="113"/>
      <c r="E112" s="271"/>
      <c r="F112" s="111"/>
      <c r="G112" s="131"/>
      <c r="H112" s="131"/>
      <c r="I112" s="112">
        <v>3</v>
      </c>
      <c r="J112" s="155"/>
      <c r="K112" s="156"/>
      <c r="L112" s="157"/>
      <c r="M112" s="149"/>
      <c r="N112" s="178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8">
        <f>SUM(N112,P112,R112,T112,V112,X112,-AK112)</f>
        <v>0</v>
      </c>
      <c r="AA112" s="179">
        <f>SUM(O112,Q112,S112,U112,W112,Y112,-AS112)</f>
        <v>0</v>
      </c>
      <c r="AB112" s="366">
        <f>SUM(Z112:AA112)</f>
        <v>0</v>
      </c>
      <c r="AD112" s="134">
        <f t="shared" si="15"/>
        <v>0</v>
      </c>
      <c r="AE112" s="402">
        <f t="shared" si="16"/>
        <v>0</v>
      </c>
      <c r="AF112" s="175">
        <f t="shared" si="17"/>
        <v>0</v>
      </c>
      <c r="AG112" s="175">
        <f t="shared" si="18"/>
        <v>0</v>
      </c>
      <c r="AH112" s="175">
        <f t="shared" si="19"/>
        <v>0</v>
      </c>
      <c r="AI112" s="175">
        <f t="shared" si="20"/>
        <v>0</v>
      </c>
      <c r="AJ112" s="175">
        <f t="shared" si="21"/>
        <v>0</v>
      </c>
      <c r="AK112" s="396">
        <f t="shared" si="22"/>
        <v>0</v>
      </c>
      <c r="AL112" s="175"/>
      <c r="AM112" s="175">
        <f t="shared" si="23"/>
        <v>0</v>
      </c>
      <c r="AN112" s="175">
        <f t="shared" si="24"/>
        <v>0</v>
      </c>
      <c r="AO112" s="175">
        <f t="shared" si="25"/>
        <v>0</v>
      </c>
      <c r="AP112" s="175">
        <f t="shared" si="26"/>
        <v>0</v>
      </c>
      <c r="AQ112" s="175">
        <f t="shared" si="27"/>
        <v>0</v>
      </c>
      <c r="AR112" s="175">
        <f t="shared" si="28"/>
        <v>0</v>
      </c>
      <c r="AS112" s="401">
        <f t="shared" si="29"/>
        <v>0</v>
      </c>
    </row>
    <row r="113" spans="2:45" ht="18" hidden="1" thickBot="1">
      <c r="B113" s="425"/>
      <c r="C113" s="373">
        <v>30</v>
      </c>
      <c r="D113" s="113"/>
      <c r="E113" s="271"/>
      <c r="F113" s="111"/>
      <c r="G113" s="131"/>
      <c r="H113" s="131"/>
      <c r="I113" s="112">
        <v>3</v>
      </c>
      <c r="J113" s="155"/>
      <c r="K113" s="156"/>
      <c r="L113" s="157"/>
      <c r="M113" s="149"/>
      <c r="N113" s="178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8">
        <f>SUM(N113,P113,R113,T113,V113,X113,-AK113)</f>
        <v>0</v>
      </c>
      <c r="AA113" s="179">
        <f>SUM(O113,Q113,S113,U113,W113,Y113,-AS113)</f>
        <v>0</v>
      </c>
      <c r="AB113" s="366">
        <f>SUM(Z113:AA113)</f>
        <v>0</v>
      </c>
      <c r="AD113" s="134">
        <f t="shared" si="15"/>
        <v>0</v>
      </c>
      <c r="AE113" s="402">
        <f t="shared" si="16"/>
        <v>0</v>
      </c>
      <c r="AF113" s="175">
        <f t="shared" si="17"/>
        <v>0</v>
      </c>
      <c r="AG113" s="175">
        <f t="shared" si="18"/>
        <v>0</v>
      </c>
      <c r="AH113" s="175">
        <f t="shared" si="19"/>
        <v>0</v>
      </c>
      <c r="AI113" s="175">
        <f t="shared" si="20"/>
        <v>0</v>
      </c>
      <c r="AJ113" s="175">
        <f t="shared" si="21"/>
        <v>0</v>
      </c>
      <c r="AK113" s="396">
        <f t="shared" si="22"/>
        <v>0</v>
      </c>
      <c r="AL113" s="175"/>
      <c r="AM113" s="175">
        <f t="shared" si="23"/>
        <v>0</v>
      </c>
      <c r="AN113" s="175">
        <f t="shared" si="24"/>
        <v>0</v>
      </c>
      <c r="AO113" s="175">
        <f t="shared" si="25"/>
        <v>0</v>
      </c>
      <c r="AP113" s="175">
        <f t="shared" si="26"/>
        <v>0</v>
      </c>
      <c r="AQ113" s="175">
        <f t="shared" si="27"/>
        <v>0</v>
      </c>
      <c r="AR113" s="175">
        <f t="shared" si="28"/>
        <v>0</v>
      </c>
      <c r="AS113" s="401">
        <f t="shared" si="29"/>
        <v>0</v>
      </c>
    </row>
    <row r="114" spans="2:45" ht="16.5" hidden="1" thickBot="1">
      <c r="B114" s="425"/>
      <c r="C114" s="373">
        <v>31</v>
      </c>
      <c r="D114" s="113"/>
      <c r="E114" s="271"/>
      <c r="F114" s="111"/>
      <c r="G114" s="131"/>
      <c r="H114" s="131"/>
      <c r="I114" s="112">
        <v>3</v>
      </c>
      <c r="J114" s="155"/>
      <c r="K114" s="156"/>
      <c r="L114" s="157"/>
      <c r="M114" s="149"/>
      <c r="N114" s="178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8">
        <f>SUM(N114,P114,R114,T114,V114,X114,-AK114)</f>
        <v>0</v>
      </c>
      <c r="AA114" s="179">
        <f>SUM(O114,Q114,S114,U114,W114,Y114,-AS114)</f>
        <v>0</v>
      </c>
      <c r="AB114" s="366">
        <f>SUM(Z114:AA114)</f>
        <v>0</v>
      </c>
      <c r="AD114" s="134">
        <f t="shared" si="15"/>
        <v>0</v>
      </c>
      <c r="AE114" s="402">
        <f t="shared" si="16"/>
        <v>0</v>
      </c>
      <c r="AF114" s="175">
        <f t="shared" si="17"/>
        <v>0</v>
      </c>
      <c r="AG114" s="175">
        <f t="shared" si="18"/>
        <v>0</v>
      </c>
      <c r="AH114" s="175">
        <f t="shared" si="19"/>
        <v>0</v>
      </c>
      <c r="AI114" s="175">
        <f t="shared" si="20"/>
        <v>0</v>
      </c>
      <c r="AJ114" s="175">
        <f t="shared" si="21"/>
        <v>0</v>
      </c>
      <c r="AK114" s="396">
        <f t="shared" si="22"/>
        <v>0</v>
      </c>
      <c r="AL114" s="175"/>
      <c r="AM114" s="175">
        <f t="shared" si="23"/>
        <v>0</v>
      </c>
      <c r="AN114" s="175">
        <f t="shared" si="24"/>
        <v>0</v>
      </c>
      <c r="AO114" s="175">
        <f t="shared" si="25"/>
        <v>0</v>
      </c>
      <c r="AP114" s="175">
        <f t="shared" si="26"/>
        <v>0</v>
      </c>
      <c r="AQ114" s="175">
        <f t="shared" si="27"/>
        <v>0</v>
      </c>
      <c r="AR114" s="175">
        <f t="shared" si="28"/>
        <v>0</v>
      </c>
      <c r="AS114" s="401">
        <f t="shared" si="29"/>
        <v>0</v>
      </c>
    </row>
    <row r="115" spans="2:45" ht="18" hidden="1" thickBot="1">
      <c r="B115" s="425"/>
      <c r="C115" s="373">
        <v>32</v>
      </c>
      <c r="D115" s="113"/>
      <c r="E115" s="271"/>
      <c r="F115" s="111"/>
      <c r="G115" s="131"/>
      <c r="H115" s="131"/>
      <c r="I115" s="112">
        <v>3</v>
      </c>
      <c r="J115" s="155"/>
      <c r="K115" s="156"/>
      <c r="L115" s="157"/>
      <c r="M115" s="149"/>
      <c r="N115" s="178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8">
        <f>SUM(N115,P115,R115,T115,V115,X115,-AK115)</f>
        <v>0</v>
      </c>
      <c r="AA115" s="179">
        <f>SUM(O115,Q115,S115,U115,W115,Y115,-AS115)</f>
        <v>0</v>
      </c>
      <c r="AB115" s="366">
        <f>SUM(Z115:AA115)</f>
        <v>0</v>
      </c>
      <c r="AD115" s="134">
        <f t="shared" si="15"/>
        <v>0</v>
      </c>
      <c r="AE115" s="402">
        <f t="shared" si="16"/>
        <v>0</v>
      </c>
      <c r="AF115" s="175">
        <f t="shared" si="17"/>
        <v>0</v>
      </c>
      <c r="AG115" s="175">
        <f t="shared" si="18"/>
        <v>0</v>
      </c>
      <c r="AH115" s="175">
        <f t="shared" si="19"/>
        <v>0</v>
      </c>
      <c r="AI115" s="175">
        <f t="shared" si="20"/>
        <v>0</v>
      </c>
      <c r="AJ115" s="175">
        <f t="shared" si="21"/>
        <v>0</v>
      </c>
      <c r="AK115" s="396">
        <f t="shared" si="22"/>
        <v>0</v>
      </c>
      <c r="AL115" s="175"/>
      <c r="AM115" s="175">
        <f t="shared" si="23"/>
        <v>0</v>
      </c>
      <c r="AN115" s="175">
        <f t="shared" si="24"/>
        <v>0</v>
      </c>
      <c r="AO115" s="175">
        <f t="shared" si="25"/>
        <v>0</v>
      </c>
      <c r="AP115" s="175">
        <f t="shared" si="26"/>
        <v>0</v>
      </c>
      <c r="AQ115" s="175">
        <f t="shared" si="27"/>
        <v>0</v>
      </c>
      <c r="AR115" s="175">
        <f t="shared" si="28"/>
        <v>0</v>
      </c>
      <c r="AS115" s="401">
        <f t="shared" si="29"/>
        <v>0</v>
      </c>
    </row>
    <row r="116" spans="2:45" ht="18" hidden="1" thickBot="1">
      <c r="B116" s="425"/>
      <c r="C116" s="373">
        <v>33</v>
      </c>
      <c r="D116" s="113"/>
      <c r="E116" s="271"/>
      <c r="F116" s="111"/>
      <c r="G116" s="131"/>
      <c r="H116" s="131"/>
      <c r="I116" s="112">
        <v>3</v>
      </c>
      <c r="J116" s="155"/>
      <c r="K116" s="156"/>
      <c r="L116" s="157"/>
      <c r="M116" s="149"/>
      <c r="N116" s="178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8">
        <f>SUM(N116,P116,R116,T116,V116,X116,-AK116)</f>
        <v>0</v>
      </c>
      <c r="AA116" s="179">
        <f>SUM(O116,Q116,S116,U116,W116,Y116,-AS116)</f>
        <v>0</v>
      </c>
      <c r="AB116" s="366">
        <f>SUM(Z116:AA116)</f>
        <v>0</v>
      </c>
      <c r="AD116" s="134">
        <f t="shared" si="15"/>
        <v>0</v>
      </c>
      <c r="AE116" s="402">
        <f t="shared" si="16"/>
        <v>0</v>
      </c>
      <c r="AF116" s="175">
        <f t="shared" si="17"/>
        <v>0</v>
      </c>
      <c r="AG116" s="175">
        <f t="shared" si="18"/>
        <v>0</v>
      </c>
      <c r="AH116" s="175">
        <f t="shared" si="19"/>
        <v>0</v>
      </c>
      <c r="AI116" s="175">
        <f t="shared" si="20"/>
        <v>0</v>
      </c>
      <c r="AJ116" s="175">
        <f t="shared" si="21"/>
        <v>0</v>
      </c>
      <c r="AK116" s="396">
        <f t="shared" si="22"/>
        <v>0</v>
      </c>
      <c r="AL116" s="175"/>
      <c r="AM116" s="175">
        <f t="shared" si="23"/>
        <v>0</v>
      </c>
      <c r="AN116" s="175">
        <f t="shared" si="24"/>
        <v>0</v>
      </c>
      <c r="AO116" s="175">
        <f t="shared" si="25"/>
        <v>0</v>
      </c>
      <c r="AP116" s="175">
        <f t="shared" si="26"/>
        <v>0</v>
      </c>
      <c r="AQ116" s="175">
        <f t="shared" si="27"/>
        <v>0</v>
      </c>
      <c r="AR116" s="175">
        <f t="shared" si="28"/>
        <v>0</v>
      </c>
      <c r="AS116" s="401">
        <f t="shared" si="29"/>
        <v>0</v>
      </c>
    </row>
    <row r="117" spans="2:45" ht="18" hidden="1" thickBot="1">
      <c r="B117" s="425"/>
      <c r="C117" s="373">
        <v>34</v>
      </c>
      <c r="D117" s="113"/>
      <c r="E117" s="271"/>
      <c r="F117" s="111"/>
      <c r="G117" s="131"/>
      <c r="H117" s="131"/>
      <c r="I117" s="112">
        <v>3</v>
      </c>
      <c r="J117" s="155"/>
      <c r="K117" s="156"/>
      <c r="L117" s="157"/>
      <c r="M117" s="149"/>
      <c r="N117" s="178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8">
        <f>SUM(N117,P117,R117,T117,V117,X117,-AK117)</f>
        <v>0</v>
      </c>
      <c r="AA117" s="179">
        <f>SUM(O117,Q117,S117,U117,W117,Y117,-AS117)</f>
        <v>0</v>
      </c>
      <c r="AB117" s="366">
        <f>SUM(Z117:AA117)</f>
        <v>0</v>
      </c>
      <c r="AD117" s="134">
        <f t="shared" si="15"/>
        <v>0</v>
      </c>
      <c r="AE117" s="402">
        <f t="shared" si="16"/>
        <v>0</v>
      </c>
      <c r="AF117" s="175">
        <f t="shared" si="17"/>
        <v>0</v>
      </c>
      <c r="AG117" s="175">
        <f t="shared" si="18"/>
        <v>0</v>
      </c>
      <c r="AH117" s="175">
        <f t="shared" si="19"/>
        <v>0</v>
      </c>
      <c r="AI117" s="175">
        <f t="shared" si="20"/>
        <v>0</v>
      </c>
      <c r="AJ117" s="175">
        <f t="shared" si="21"/>
        <v>0</v>
      </c>
      <c r="AK117" s="396">
        <f t="shared" si="22"/>
        <v>0</v>
      </c>
      <c r="AL117" s="175"/>
      <c r="AM117" s="175">
        <f t="shared" si="23"/>
        <v>0</v>
      </c>
      <c r="AN117" s="175">
        <f t="shared" si="24"/>
        <v>0</v>
      </c>
      <c r="AO117" s="175">
        <f t="shared" si="25"/>
        <v>0</v>
      </c>
      <c r="AP117" s="175">
        <f t="shared" si="26"/>
        <v>0</v>
      </c>
      <c r="AQ117" s="175">
        <f t="shared" si="27"/>
        <v>0</v>
      </c>
      <c r="AR117" s="175">
        <f t="shared" si="28"/>
        <v>0</v>
      </c>
      <c r="AS117" s="401">
        <f t="shared" si="29"/>
        <v>0</v>
      </c>
    </row>
    <row r="118" spans="2:45" ht="18" hidden="1" thickBot="1">
      <c r="B118" s="425"/>
      <c r="C118" s="373">
        <v>35</v>
      </c>
      <c r="D118" s="113"/>
      <c r="E118" s="271"/>
      <c r="F118" s="111"/>
      <c r="G118" s="131"/>
      <c r="H118" s="131"/>
      <c r="I118" s="112">
        <v>3</v>
      </c>
      <c r="J118" s="155"/>
      <c r="K118" s="156"/>
      <c r="L118" s="157"/>
      <c r="M118" s="149"/>
      <c r="N118" s="178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8">
        <f>SUM(N118,P118,R118,T118,V118,X118,-AK118)</f>
        <v>0</v>
      </c>
      <c r="AA118" s="179">
        <f>SUM(O118,Q118,S118,U118,W118,Y118,-AS118)</f>
        <v>0</v>
      </c>
      <c r="AB118" s="366">
        <f>SUM(Z118:AA118)</f>
        <v>0</v>
      </c>
      <c r="AD118" s="134">
        <f t="shared" si="15"/>
        <v>0</v>
      </c>
      <c r="AE118" s="402">
        <f t="shared" si="16"/>
        <v>0</v>
      </c>
      <c r="AF118" s="175">
        <f t="shared" si="17"/>
        <v>0</v>
      </c>
      <c r="AG118" s="175">
        <f t="shared" si="18"/>
        <v>0</v>
      </c>
      <c r="AH118" s="175">
        <f t="shared" si="19"/>
        <v>0</v>
      </c>
      <c r="AI118" s="175">
        <f t="shared" si="20"/>
        <v>0</v>
      </c>
      <c r="AJ118" s="175">
        <f t="shared" si="21"/>
        <v>0</v>
      </c>
      <c r="AK118" s="396">
        <f t="shared" si="22"/>
        <v>0</v>
      </c>
      <c r="AL118" s="175"/>
      <c r="AM118" s="175">
        <f t="shared" si="23"/>
        <v>0</v>
      </c>
      <c r="AN118" s="175">
        <f t="shared" si="24"/>
        <v>0</v>
      </c>
      <c r="AO118" s="175">
        <f t="shared" si="25"/>
        <v>0</v>
      </c>
      <c r="AP118" s="175">
        <f t="shared" si="26"/>
        <v>0</v>
      </c>
      <c r="AQ118" s="175">
        <f t="shared" si="27"/>
        <v>0</v>
      </c>
      <c r="AR118" s="175">
        <f t="shared" si="28"/>
        <v>0</v>
      </c>
      <c r="AS118" s="401">
        <f t="shared" si="29"/>
        <v>0</v>
      </c>
    </row>
    <row r="119" spans="2:45" ht="18" hidden="1" thickBot="1">
      <c r="B119" s="425"/>
      <c r="C119" s="373">
        <v>36</v>
      </c>
      <c r="D119" s="113"/>
      <c r="E119" s="271"/>
      <c r="F119" s="111"/>
      <c r="G119" s="131"/>
      <c r="H119" s="131"/>
      <c r="I119" s="112">
        <v>3</v>
      </c>
      <c r="J119" s="155"/>
      <c r="K119" s="156"/>
      <c r="L119" s="157"/>
      <c r="M119" s="149"/>
      <c r="N119" s="178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8">
        <f>SUM(N119,P119,R119,T119,V119,X119,-AK119)</f>
        <v>0</v>
      </c>
      <c r="AA119" s="179">
        <f>SUM(O119,Q119,S119,U119,W119,Y119,-AS119)</f>
        <v>0</v>
      </c>
      <c r="AB119" s="366">
        <f>SUM(Z119:AA119)</f>
        <v>0</v>
      </c>
      <c r="AD119" s="134">
        <f t="shared" si="15"/>
        <v>0</v>
      </c>
      <c r="AE119" s="402">
        <f t="shared" si="16"/>
        <v>0</v>
      </c>
      <c r="AF119" s="175">
        <f t="shared" si="17"/>
        <v>0</v>
      </c>
      <c r="AG119" s="175">
        <f t="shared" si="18"/>
        <v>0</v>
      </c>
      <c r="AH119" s="175">
        <f t="shared" si="19"/>
        <v>0</v>
      </c>
      <c r="AI119" s="175">
        <f t="shared" si="20"/>
        <v>0</v>
      </c>
      <c r="AJ119" s="175">
        <f t="shared" si="21"/>
        <v>0</v>
      </c>
      <c r="AK119" s="396">
        <f t="shared" si="22"/>
        <v>0</v>
      </c>
      <c r="AL119" s="175"/>
      <c r="AM119" s="175">
        <f t="shared" si="23"/>
        <v>0</v>
      </c>
      <c r="AN119" s="175">
        <f t="shared" si="24"/>
        <v>0</v>
      </c>
      <c r="AO119" s="175">
        <f t="shared" si="25"/>
        <v>0</v>
      </c>
      <c r="AP119" s="175">
        <f t="shared" si="26"/>
        <v>0</v>
      </c>
      <c r="AQ119" s="175">
        <f t="shared" si="27"/>
        <v>0</v>
      </c>
      <c r="AR119" s="175">
        <f t="shared" si="28"/>
        <v>0</v>
      </c>
      <c r="AS119" s="401">
        <f t="shared" si="29"/>
        <v>0</v>
      </c>
    </row>
    <row r="120" spans="2:45" ht="18" hidden="1" thickBot="1">
      <c r="B120" s="425"/>
      <c r="C120" s="373">
        <v>37</v>
      </c>
      <c r="D120" s="113"/>
      <c r="E120" s="271"/>
      <c r="F120" s="111"/>
      <c r="G120" s="131"/>
      <c r="H120" s="131"/>
      <c r="I120" s="112">
        <v>3</v>
      </c>
      <c r="J120" s="155"/>
      <c r="K120" s="156"/>
      <c r="L120" s="157"/>
      <c r="M120" s="149"/>
      <c r="N120" s="178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8">
        <f>SUM(N120,P120,R120,T120,V120,X120,-AK120)</f>
        <v>0</v>
      </c>
      <c r="AA120" s="179">
        <f>SUM(O120,Q120,S120,U120,W120,Y120,-AS120)</f>
        <v>0</v>
      </c>
      <c r="AB120" s="366">
        <f>SUM(Z120:AA120)</f>
        <v>0</v>
      </c>
      <c r="AD120" s="134">
        <f t="shared" si="15"/>
        <v>0</v>
      </c>
      <c r="AE120" s="402">
        <f t="shared" si="16"/>
        <v>0</v>
      </c>
      <c r="AF120" s="175">
        <f t="shared" si="17"/>
        <v>0</v>
      </c>
      <c r="AG120" s="175">
        <f t="shared" si="18"/>
        <v>0</v>
      </c>
      <c r="AH120" s="175">
        <f t="shared" si="19"/>
        <v>0</v>
      </c>
      <c r="AI120" s="175">
        <f t="shared" si="20"/>
        <v>0</v>
      </c>
      <c r="AJ120" s="175">
        <f t="shared" si="21"/>
        <v>0</v>
      </c>
      <c r="AK120" s="396">
        <f t="shared" si="22"/>
        <v>0</v>
      </c>
      <c r="AL120" s="175"/>
      <c r="AM120" s="175">
        <f t="shared" si="23"/>
        <v>0</v>
      </c>
      <c r="AN120" s="175">
        <f t="shared" si="24"/>
        <v>0</v>
      </c>
      <c r="AO120" s="175">
        <f t="shared" si="25"/>
        <v>0</v>
      </c>
      <c r="AP120" s="175">
        <f t="shared" si="26"/>
        <v>0</v>
      </c>
      <c r="AQ120" s="175">
        <f t="shared" si="27"/>
        <v>0</v>
      </c>
      <c r="AR120" s="175">
        <f t="shared" si="28"/>
        <v>0</v>
      </c>
      <c r="AS120" s="401">
        <f t="shared" si="29"/>
        <v>0</v>
      </c>
    </row>
    <row r="121" spans="2:45" ht="18" hidden="1" thickBot="1">
      <c r="B121" s="425"/>
      <c r="C121" s="373">
        <v>38</v>
      </c>
      <c r="D121" s="113"/>
      <c r="E121" s="271"/>
      <c r="F121" s="111"/>
      <c r="G121" s="131"/>
      <c r="H121" s="131"/>
      <c r="I121" s="112">
        <v>3</v>
      </c>
      <c r="J121" s="155"/>
      <c r="K121" s="156"/>
      <c r="L121" s="157"/>
      <c r="M121" s="149"/>
      <c r="N121" s="178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8">
        <f>SUM(N121,P121,R121,T121,V121,X121,-AK121)</f>
        <v>0</v>
      </c>
      <c r="AA121" s="179">
        <f>SUM(O121,Q121,S121,U121,W121,Y121,-AS121)</f>
        <v>0</v>
      </c>
      <c r="AB121" s="366">
        <f>SUM(Z121:AA121)</f>
        <v>0</v>
      </c>
      <c r="AD121" s="134">
        <f t="shared" si="15"/>
        <v>0</v>
      </c>
      <c r="AE121" s="402">
        <f t="shared" si="16"/>
        <v>0</v>
      </c>
      <c r="AF121" s="175">
        <f t="shared" si="17"/>
        <v>0</v>
      </c>
      <c r="AG121" s="175">
        <f t="shared" si="18"/>
        <v>0</v>
      </c>
      <c r="AH121" s="175">
        <f t="shared" si="19"/>
        <v>0</v>
      </c>
      <c r="AI121" s="175">
        <f t="shared" si="20"/>
        <v>0</v>
      </c>
      <c r="AJ121" s="175">
        <f t="shared" si="21"/>
        <v>0</v>
      </c>
      <c r="AK121" s="396">
        <f t="shared" si="22"/>
        <v>0</v>
      </c>
      <c r="AL121" s="175"/>
      <c r="AM121" s="175">
        <f t="shared" si="23"/>
        <v>0</v>
      </c>
      <c r="AN121" s="175">
        <f t="shared" si="24"/>
        <v>0</v>
      </c>
      <c r="AO121" s="175">
        <f t="shared" si="25"/>
        <v>0</v>
      </c>
      <c r="AP121" s="175">
        <f t="shared" si="26"/>
        <v>0</v>
      </c>
      <c r="AQ121" s="175">
        <f t="shared" si="27"/>
        <v>0</v>
      </c>
      <c r="AR121" s="175">
        <f t="shared" si="28"/>
        <v>0</v>
      </c>
      <c r="AS121" s="401">
        <f t="shared" si="29"/>
        <v>0</v>
      </c>
    </row>
    <row r="122" spans="2:45" ht="18" hidden="1" thickBot="1">
      <c r="B122" s="425"/>
      <c r="C122" s="373">
        <v>39</v>
      </c>
      <c r="D122" s="113"/>
      <c r="E122" s="271"/>
      <c r="F122" s="111"/>
      <c r="G122" s="131"/>
      <c r="H122" s="131"/>
      <c r="I122" s="112">
        <v>3</v>
      </c>
      <c r="J122" s="155"/>
      <c r="K122" s="156"/>
      <c r="L122" s="157"/>
      <c r="M122" s="149"/>
      <c r="N122" s="178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8">
        <f>SUM(N122,P122,R122,T122,V122,X122,-AK122)</f>
        <v>0</v>
      </c>
      <c r="AA122" s="179">
        <f>SUM(O122,Q122,S122,U122,W122,Y122,-AS122)</f>
        <v>0</v>
      </c>
      <c r="AB122" s="366">
        <f>SUM(Z122:AA122)</f>
        <v>0</v>
      </c>
      <c r="AD122" s="134">
        <f t="shared" si="15"/>
        <v>0</v>
      </c>
      <c r="AE122" s="402">
        <f t="shared" si="16"/>
        <v>0</v>
      </c>
      <c r="AF122" s="175">
        <f t="shared" si="17"/>
        <v>0</v>
      </c>
      <c r="AG122" s="175">
        <f t="shared" si="18"/>
        <v>0</v>
      </c>
      <c r="AH122" s="175">
        <f t="shared" si="19"/>
        <v>0</v>
      </c>
      <c r="AI122" s="175">
        <f t="shared" si="20"/>
        <v>0</v>
      </c>
      <c r="AJ122" s="175">
        <f t="shared" si="21"/>
        <v>0</v>
      </c>
      <c r="AK122" s="396">
        <f t="shared" si="22"/>
        <v>0</v>
      </c>
      <c r="AL122" s="175"/>
      <c r="AM122" s="175">
        <f t="shared" si="23"/>
        <v>0</v>
      </c>
      <c r="AN122" s="175">
        <f t="shared" si="24"/>
        <v>0</v>
      </c>
      <c r="AO122" s="175">
        <f t="shared" si="25"/>
        <v>0</v>
      </c>
      <c r="AP122" s="175">
        <f t="shared" si="26"/>
        <v>0</v>
      </c>
      <c r="AQ122" s="175">
        <f t="shared" si="27"/>
        <v>0</v>
      </c>
      <c r="AR122" s="175">
        <f t="shared" si="28"/>
        <v>0</v>
      </c>
      <c r="AS122" s="401">
        <f t="shared" si="29"/>
        <v>0</v>
      </c>
    </row>
    <row r="123" spans="2:45" ht="18" hidden="1" thickBot="1">
      <c r="B123" s="425"/>
      <c r="C123" s="373">
        <v>40</v>
      </c>
      <c r="D123" s="113"/>
      <c r="E123" s="271"/>
      <c r="F123" s="111"/>
      <c r="G123" s="131"/>
      <c r="H123" s="131"/>
      <c r="I123" s="112">
        <v>3</v>
      </c>
      <c r="J123" s="155"/>
      <c r="K123" s="156"/>
      <c r="L123" s="157"/>
      <c r="M123" s="149"/>
      <c r="N123" s="178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8">
        <f>SUM(N123,P123,R123,T123,V123,X123,-AK123)</f>
        <v>0</v>
      </c>
      <c r="AA123" s="179">
        <f>SUM(O123,Q123,S123,U123,W123,Y123,-AS123)</f>
        <v>0</v>
      </c>
      <c r="AB123" s="366">
        <f>SUM(Z123:AA123)</f>
        <v>0</v>
      </c>
      <c r="AD123" s="134">
        <f t="shared" si="15"/>
        <v>0</v>
      </c>
      <c r="AE123" s="402">
        <f t="shared" si="16"/>
        <v>0</v>
      </c>
      <c r="AF123" s="175">
        <f t="shared" si="17"/>
        <v>0</v>
      </c>
      <c r="AG123" s="175">
        <f t="shared" si="18"/>
        <v>0</v>
      </c>
      <c r="AH123" s="175">
        <f t="shared" si="19"/>
        <v>0</v>
      </c>
      <c r="AI123" s="175">
        <f t="shared" si="20"/>
        <v>0</v>
      </c>
      <c r="AJ123" s="175">
        <f t="shared" si="21"/>
        <v>0</v>
      </c>
      <c r="AK123" s="396">
        <f t="shared" si="22"/>
        <v>0</v>
      </c>
      <c r="AL123" s="175"/>
      <c r="AM123" s="175">
        <f t="shared" si="23"/>
        <v>0</v>
      </c>
      <c r="AN123" s="175">
        <f t="shared" si="24"/>
        <v>0</v>
      </c>
      <c r="AO123" s="175">
        <f t="shared" si="25"/>
        <v>0</v>
      </c>
      <c r="AP123" s="175">
        <f t="shared" si="26"/>
        <v>0</v>
      </c>
      <c r="AQ123" s="175">
        <f t="shared" si="27"/>
        <v>0</v>
      </c>
      <c r="AR123" s="175">
        <f t="shared" si="28"/>
        <v>0</v>
      </c>
      <c r="AS123" s="401">
        <f t="shared" si="29"/>
        <v>0</v>
      </c>
    </row>
    <row r="124" spans="2:45" ht="16.5" customHeight="1">
      <c r="B124" s="456" t="str">
        <f>'[4]Tabelle1'!B4</f>
        <v>GC Lindau</v>
      </c>
      <c r="C124" s="372">
        <v>1</v>
      </c>
      <c r="D124" s="105">
        <f>'[4]Tabelle1'!B6</f>
        <v>0</v>
      </c>
      <c r="E124" s="270">
        <f>'[4]Tabelle1'!C6</f>
        <v>0</v>
      </c>
      <c r="F124" s="106">
        <f>'[4]Tabelle1'!D6</f>
        <v>0</v>
      </c>
      <c r="G124" s="132"/>
      <c r="H124" s="132"/>
      <c r="I124" s="115">
        <v>4</v>
      </c>
      <c r="J124" s="153" t="s">
        <v>176</v>
      </c>
      <c r="K124" s="407">
        <v>8.7</v>
      </c>
      <c r="L124" s="154">
        <v>0</v>
      </c>
      <c r="M124" s="148" t="str">
        <f>B$124</f>
        <v>GC Lindau</v>
      </c>
      <c r="N124" s="176">
        <v>17</v>
      </c>
      <c r="O124" s="177">
        <v>27</v>
      </c>
      <c r="P124" s="177"/>
      <c r="Q124" s="177"/>
      <c r="R124" s="177">
        <v>14</v>
      </c>
      <c r="S124" s="177">
        <v>23</v>
      </c>
      <c r="T124" s="177"/>
      <c r="U124" s="177"/>
      <c r="V124" s="177"/>
      <c r="W124" s="177"/>
      <c r="X124" s="177"/>
      <c r="Y124" s="177"/>
      <c r="Z124" s="176">
        <f>SUM(N124,P124,R124,T124,V124,X124,-AK124)</f>
        <v>31</v>
      </c>
      <c r="AA124" s="177">
        <f>SUM(O124,Q124,S124,U124,W124,Y124,-AS124)</f>
        <v>50</v>
      </c>
      <c r="AB124" s="365">
        <f>SUM(Z124:AA124)</f>
        <v>81</v>
      </c>
      <c r="AD124" s="134">
        <f t="shared" si="15"/>
        <v>0</v>
      </c>
      <c r="AE124" s="402">
        <f t="shared" si="16"/>
        <v>17</v>
      </c>
      <c r="AF124" s="175">
        <f t="shared" si="17"/>
        <v>0</v>
      </c>
      <c r="AG124" s="175">
        <f t="shared" si="18"/>
        <v>14</v>
      </c>
      <c r="AH124" s="175">
        <f t="shared" si="19"/>
        <v>0</v>
      </c>
      <c r="AI124" s="175">
        <f t="shared" si="20"/>
        <v>0</v>
      </c>
      <c r="AJ124" s="175">
        <f t="shared" si="21"/>
        <v>0</v>
      </c>
      <c r="AK124" s="396">
        <f t="shared" si="22"/>
        <v>0</v>
      </c>
      <c r="AL124" s="175"/>
      <c r="AM124" s="175">
        <f t="shared" si="23"/>
        <v>27</v>
      </c>
      <c r="AN124" s="175">
        <f t="shared" si="24"/>
        <v>0</v>
      </c>
      <c r="AO124" s="175">
        <f t="shared" si="25"/>
        <v>23</v>
      </c>
      <c r="AP124" s="175">
        <f t="shared" si="26"/>
        <v>0</v>
      </c>
      <c r="AQ124" s="175">
        <f t="shared" si="27"/>
        <v>0</v>
      </c>
      <c r="AR124" s="175">
        <f t="shared" si="28"/>
        <v>0</v>
      </c>
      <c r="AS124" s="401">
        <f t="shared" si="29"/>
        <v>0</v>
      </c>
    </row>
    <row r="125" spans="2:45" ht="15">
      <c r="B125" s="457" t="e">
        <f>'[4]Tabelle1'!#REF!</f>
        <v>#REF!</v>
      </c>
      <c r="C125" s="373">
        <v>2</v>
      </c>
      <c r="D125" s="113">
        <f>'[4]Tabelle1'!B7</f>
        <v>0</v>
      </c>
      <c r="E125" s="271">
        <f>'[4]Tabelle1'!C7</f>
        <v>0</v>
      </c>
      <c r="F125" s="111">
        <f>'[4]Tabelle1'!D7</f>
        <v>0</v>
      </c>
      <c r="G125" s="131"/>
      <c r="H125" s="131"/>
      <c r="I125" s="116">
        <v>4</v>
      </c>
      <c r="J125" s="155" t="s">
        <v>174</v>
      </c>
      <c r="K125" s="156">
        <v>4.6</v>
      </c>
      <c r="L125" s="157">
        <v>0</v>
      </c>
      <c r="M125" s="149" t="str">
        <f>B$124</f>
        <v>GC Lindau</v>
      </c>
      <c r="N125" s="178">
        <v>27</v>
      </c>
      <c r="O125" s="179">
        <v>32</v>
      </c>
      <c r="P125" s="179">
        <v>33</v>
      </c>
      <c r="Q125" s="179">
        <v>39</v>
      </c>
      <c r="R125" s="179">
        <v>28</v>
      </c>
      <c r="S125" s="179">
        <v>35</v>
      </c>
      <c r="T125" s="179">
        <v>34</v>
      </c>
      <c r="U125" s="179">
        <v>36</v>
      </c>
      <c r="V125" s="179"/>
      <c r="W125" s="179"/>
      <c r="X125" s="179"/>
      <c r="Y125" s="179"/>
      <c r="Z125" s="178">
        <f>SUM(N125,P125,R125,T125,V125,X125,-AK125)</f>
        <v>122</v>
      </c>
      <c r="AA125" s="179">
        <f>SUM(O125,Q125,S125,U125,W125,Y125,-AS125)</f>
        <v>142</v>
      </c>
      <c r="AB125" s="366">
        <f>SUM(Z125:AA125)</f>
        <v>264</v>
      </c>
      <c r="AD125" s="134">
        <f t="shared" si="15"/>
        <v>0</v>
      </c>
      <c r="AE125" s="402">
        <f t="shared" si="16"/>
        <v>27</v>
      </c>
      <c r="AF125" s="175">
        <f t="shared" si="17"/>
        <v>33</v>
      </c>
      <c r="AG125" s="175">
        <f t="shared" si="18"/>
        <v>28</v>
      </c>
      <c r="AH125" s="175">
        <f t="shared" si="19"/>
        <v>34</v>
      </c>
      <c r="AI125" s="175">
        <f t="shared" si="20"/>
        <v>0</v>
      </c>
      <c r="AJ125" s="175">
        <f t="shared" si="21"/>
        <v>0</v>
      </c>
      <c r="AK125" s="396">
        <f t="shared" si="22"/>
        <v>0</v>
      </c>
      <c r="AL125" s="175"/>
      <c r="AM125" s="175">
        <f t="shared" si="23"/>
        <v>32</v>
      </c>
      <c r="AN125" s="175">
        <f t="shared" si="24"/>
        <v>39</v>
      </c>
      <c r="AO125" s="175">
        <f t="shared" si="25"/>
        <v>35</v>
      </c>
      <c r="AP125" s="175">
        <f t="shared" si="26"/>
        <v>36</v>
      </c>
      <c r="AQ125" s="175">
        <f t="shared" si="27"/>
        <v>0</v>
      </c>
      <c r="AR125" s="175">
        <f t="shared" si="28"/>
        <v>0</v>
      </c>
      <c r="AS125" s="401">
        <f t="shared" si="29"/>
        <v>0</v>
      </c>
    </row>
    <row r="126" spans="2:45" ht="15">
      <c r="B126" s="457" t="e">
        <f>'[4]Tabelle1'!#REF!</f>
        <v>#REF!</v>
      </c>
      <c r="C126" s="373">
        <v>3</v>
      </c>
      <c r="D126" s="113">
        <f>'[4]Tabelle1'!B8</f>
        <v>0</v>
      </c>
      <c r="E126" s="271">
        <f>'[4]Tabelle1'!C8</f>
        <v>0</v>
      </c>
      <c r="F126" s="111">
        <f>'[4]Tabelle1'!D8</f>
        <v>0</v>
      </c>
      <c r="G126" s="131"/>
      <c r="H126" s="131"/>
      <c r="I126" s="116">
        <v>4</v>
      </c>
      <c r="J126" s="155" t="s">
        <v>185</v>
      </c>
      <c r="K126" s="156">
        <v>13.7</v>
      </c>
      <c r="L126" s="157">
        <v>0</v>
      </c>
      <c r="M126" s="149" t="str">
        <f>B$124</f>
        <v>GC Lindau</v>
      </c>
      <c r="N126" s="178">
        <v>14</v>
      </c>
      <c r="O126" s="179">
        <v>27</v>
      </c>
      <c r="P126" s="179"/>
      <c r="Q126" s="179"/>
      <c r="R126" s="179">
        <v>12</v>
      </c>
      <c r="S126" s="179">
        <v>27</v>
      </c>
      <c r="T126" s="179">
        <v>21</v>
      </c>
      <c r="U126" s="179">
        <v>33</v>
      </c>
      <c r="V126" s="179"/>
      <c r="W126" s="179"/>
      <c r="X126" s="179"/>
      <c r="Y126" s="179"/>
      <c r="Z126" s="178">
        <f>SUM(N126,P126,R126,T126,V126,X126,-AK126)</f>
        <v>47</v>
      </c>
      <c r="AA126" s="179">
        <f>SUM(O126,Q126,S126,U126,W126,Y126,-AS126)</f>
        <v>87</v>
      </c>
      <c r="AB126" s="366">
        <f>SUM(Z126:AA126)</f>
        <v>134</v>
      </c>
      <c r="AD126" s="134">
        <f t="shared" si="15"/>
        <v>0</v>
      </c>
      <c r="AE126" s="402">
        <f t="shared" si="16"/>
        <v>14</v>
      </c>
      <c r="AF126" s="175">
        <f t="shared" si="17"/>
        <v>0</v>
      </c>
      <c r="AG126" s="175">
        <f t="shared" si="18"/>
        <v>12</v>
      </c>
      <c r="AH126" s="175">
        <f t="shared" si="19"/>
        <v>21</v>
      </c>
      <c r="AI126" s="175">
        <f t="shared" si="20"/>
        <v>0</v>
      </c>
      <c r="AJ126" s="175">
        <f t="shared" si="21"/>
        <v>0</v>
      </c>
      <c r="AK126" s="396">
        <f t="shared" si="22"/>
        <v>0</v>
      </c>
      <c r="AL126" s="175"/>
      <c r="AM126" s="175">
        <f t="shared" si="23"/>
        <v>27</v>
      </c>
      <c r="AN126" s="175">
        <f t="shared" si="24"/>
        <v>0</v>
      </c>
      <c r="AO126" s="175">
        <f t="shared" si="25"/>
        <v>27</v>
      </c>
      <c r="AP126" s="175">
        <f t="shared" si="26"/>
        <v>33</v>
      </c>
      <c r="AQ126" s="175">
        <f t="shared" si="27"/>
        <v>0</v>
      </c>
      <c r="AR126" s="175">
        <f t="shared" si="28"/>
        <v>0</v>
      </c>
      <c r="AS126" s="401">
        <f t="shared" si="29"/>
        <v>0</v>
      </c>
    </row>
    <row r="127" spans="2:45" ht="15">
      <c r="B127" s="457" t="e">
        <f>'[4]Tabelle1'!#REF!</f>
        <v>#REF!</v>
      </c>
      <c r="C127" s="373">
        <v>4</v>
      </c>
      <c r="D127" s="113">
        <f>'[4]Tabelle1'!B9</f>
        <v>0</v>
      </c>
      <c r="E127" s="271">
        <f>'[4]Tabelle1'!C9</f>
        <v>0</v>
      </c>
      <c r="F127" s="111">
        <f>'[4]Tabelle1'!D9</f>
        <v>0</v>
      </c>
      <c r="G127" s="131"/>
      <c r="H127" s="131"/>
      <c r="I127" s="116">
        <v>4</v>
      </c>
      <c r="J127" s="155" t="s">
        <v>180</v>
      </c>
      <c r="K127" s="156">
        <v>12.1</v>
      </c>
      <c r="L127" s="157">
        <v>0</v>
      </c>
      <c r="M127" s="149" t="str">
        <f>B$124</f>
        <v>GC Lindau</v>
      </c>
      <c r="N127" s="178">
        <v>22</v>
      </c>
      <c r="O127" s="179">
        <v>37</v>
      </c>
      <c r="P127" s="179">
        <v>15</v>
      </c>
      <c r="Q127" s="179">
        <v>27</v>
      </c>
      <c r="R127" s="179"/>
      <c r="S127" s="179"/>
      <c r="T127" s="179">
        <v>15</v>
      </c>
      <c r="U127" s="179">
        <v>25</v>
      </c>
      <c r="V127" s="179"/>
      <c r="W127" s="179"/>
      <c r="X127" s="179"/>
      <c r="Y127" s="179"/>
      <c r="Z127" s="178">
        <f>SUM(N127,P127,R127,T127,V127,X127,-AK127)</f>
        <v>52</v>
      </c>
      <c r="AA127" s="179">
        <f>SUM(O127,Q127,S127,U127,W127,Y127,-AS127)</f>
        <v>89</v>
      </c>
      <c r="AB127" s="366">
        <f>SUM(Z127:AA127)</f>
        <v>141</v>
      </c>
      <c r="AD127" s="134">
        <f t="shared" si="15"/>
        <v>0</v>
      </c>
      <c r="AE127" s="402">
        <f t="shared" si="16"/>
        <v>22</v>
      </c>
      <c r="AF127" s="175">
        <f t="shared" si="17"/>
        <v>15</v>
      </c>
      <c r="AG127" s="175">
        <f t="shared" si="18"/>
        <v>0</v>
      </c>
      <c r="AH127" s="175">
        <f t="shared" si="19"/>
        <v>15</v>
      </c>
      <c r="AI127" s="175">
        <f t="shared" si="20"/>
        <v>0</v>
      </c>
      <c r="AJ127" s="175">
        <f t="shared" si="21"/>
        <v>0</v>
      </c>
      <c r="AK127" s="396">
        <f t="shared" si="22"/>
        <v>0</v>
      </c>
      <c r="AL127" s="175"/>
      <c r="AM127" s="175">
        <f t="shared" si="23"/>
        <v>37</v>
      </c>
      <c r="AN127" s="175">
        <f t="shared" si="24"/>
        <v>27</v>
      </c>
      <c r="AO127" s="175">
        <f t="shared" si="25"/>
        <v>0</v>
      </c>
      <c r="AP127" s="175">
        <f t="shared" si="26"/>
        <v>25</v>
      </c>
      <c r="AQ127" s="175">
        <f t="shared" si="27"/>
        <v>0</v>
      </c>
      <c r="AR127" s="175">
        <f t="shared" si="28"/>
        <v>0</v>
      </c>
      <c r="AS127" s="401">
        <f t="shared" si="29"/>
        <v>0</v>
      </c>
    </row>
    <row r="128" spans="2:45" ht="15">
      <c r="B128" s="457" t="e">
        <f>'[4]Tabelle1'!#REF!</f>
        <v>#REF!</v>
      </c>
      <c r="C128" s="373">
        <v>5</v>
      </c>
      <c r="D128" s="113">
        <f>'[4]Tabelle1'!B10</f>
        <v>0</v>
      </c>
      <c r="E128" s="271">
        <f>'[4]Tabelle1'!C10</f>
        <v>0</v>
      </c>
      <c r="F128" s="111">
        <f>'[4]Tabelle1'!D10</f>
        <v>0</v>
      </c>
      <c r="G128" s="131"/>
      <c r="H128" s="131"/>
      <c r="I128" s="116">
        <v>4</v>
      </c>
      <c r="J128" s="155" t="s">
        <v>181</v>
      </c>
      <c r="K128" s="156">
        <v>15.4</v>
      </c>
      <c r="L128" s="157">
        <v>0</v>
      </c>
      <c r="M128" s="149" t="str">
        <f>B$124</f>
        <v>GC Lindau</v>
      </c>
      <c r="N128" s="178">
        <v>11</v>
      </c>
      <c r="O128" s="179">
        <v>26</v>
      </c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8">
        <f>SUM(N128,P128,R128,T128,V128,X128,-AK128)</f>
        <v>11</v>
      </c>
      <c r="AA128" s="179">
        <f>SUM(O128,Q128,S128,U128,W128,Y128,-AS128)</f>
        <v>26</v>
      </c>
      <c r="AB128" s="366">
        <f>SUM(Z128:AA128)</f>
        <v>37</v>
      </c>
      <c r="AD128" s="134">
        <f t="shared" si="15"/>
        <v>0</v>
      </c>
      <c r="AE128" s="402">
        <f t="shared" si="16"/>
        <v>11</v>
      </c>
      <c r="AF128" s="175">
        <f t="shared" si="17"/>
        <v>0</v>
      </c>
      <c r="AG128" s="175">
        <f t="shared" si="18"/>
        <v>0</v>
      </c>
      <c r="AH128" s="175">
        <f t="shared" si="19"/>
        <v>0</v>
      </c>
      <c r="AI128" s="175">
        <f t="shared" si="20"/>
        <v>0</v>
      </c>
      <c r="AJ128" s="175">
        <f t="shared" si="21"/>
        <v>0</v>
      </c>
      <c r="AK128" s="396">
        <f t="shared" si="22"/>
        <v>0</v>
      </c>
      <c r="AL128" s="175"/>
      <c r="AM128" s="175">
        <f t="shared" si="23"/>
        <v>26</v>
      </c>
      <c r="AN128" s="175">
        <f t="shared" si="24"/>
        <v>0</v>
      </c>
      <c r="AO128" s="175">
        <f t="shared" si="25"/>
        <v>0</v>
      </c>
      <c r="AP128" s="175">
        <f t="shared" si="26"/>
        <v>0</v>
      </c>
      <c r="AQ128" s="175">
        <f t="shared" si="27"/>
        <v>0</v>
      </c>
      <c r="AR128" s="175">
        <f t="shared" si="28"/>
        <v>0</v>
      </c>
      <c r="AS128" s="401">
        <f t="shared" si="29"/>
        <v>0</v>
      </c>
    </row>
    <row r="129" spans="2:45" ht="15">
      <c r="B129" s="457" t="e">
        <f>'[4]Tabelle1'!#REF!</f>
        <v>#REF!</v>
      </c>
      <c r="C129" s="373">
        <v>6</v>
      </c>
      <c r="D129" s="113">
        <f>'[4]Tabelle1'!B11</f>
        <v>0</v>
      </c>
      <c r="E129" s="271">
        <f>'[4]Tabelle1'!C11</f>
        <v>0</v>
      </c>
      <c r="F129" s="111">
        <f>'[4]Tabelle1'!D11</f>
        <v>0</v>
      </c>
      <c r="G129" s="131"/>
      <c r="H129" s="131"/>
      <c r="I129" s="116">
        <v>4</v>
      </c>
      <c r="J129" s="155" t="s">
        <v>345</v>
      </c>
      <c r="K129" s="156">
        <v>11.5</v>
      </c>
      <c r="L129" s="157">
        <v>0</v>
      </c>
      <c r="M129" s="149" t="str">
        <f>B$124</f>
        <v>GC Lindau</v>
      </c>
      <c r="N129" s="178"/>
      <c r="O129" s="179"/>
      <c r="P129" s="179"/>
      <c r="Q129" s="179"/>
      <c r="R129" s="179"/>
      <c r="S129" s="179"/>
      <c r="T129" s="179">
        <v>18</v>
      </c>
      <c r="U129" s="179">
        <v>27</v>
      </c>
      <c r="V129" s="179"/>
      <c r="W129" s="179"/>
      <c r="X129" s="179"/>
      <c r="Y129" s="179"/>
      <c r="Z129" s="178">
        <f>SUM(N129,P129,R129,T129,V129,X129,-AK129)</f>
        <v>18</v>
      </c>
      <c r="AA129" s="179">
        <f>SUM(O129,Q129,S129,U129,W129,Y129,-AS129)</f>
        <v>27</v>
      </c>
      <c r="AB129" s="366">
        <f>SUM(Z129:AA129)</f>
        <v>45</v>
      </c>
      <c r="AD129" s="134">
        <f t="shared" si="15"/>
        <v>0</v>
      </c>
      <c r="AE129" s="402">
        <f t="shared" si="16"/>
        <v>0</v>
      </c>
      <c r="AF129" s="175">
        <f t="shared" si="17"/>
        <v>0</v>
      </c>
      <c r="AG129" s="175">
        <f t="shared" si="18"/>
        <v>0</v>
      </c>
      <c r="AH129" s="175">
        <f t="shared" si="19"/>
        <v>18</v>
      </c>
      <c r="AI129" s="175">
        <f t="shared" si="20"/>
        <v>0</v>
      </c>
      <c r="AJ129" s="175">
        <f t="shared" si="21"/>
        <v>0</v>
      </c>
      <c r="AK129" s="396">
        <f t="shared" si="22"/>
        <v>0</v>
      </c>
      <c r="AL129" s="175"/>
      <c r="AM129" s="175">
        <f t="shared" si="23"/>
        <v>0</v>
      </c>
      <c r="AN129" s="175">
        <f t="shared" si="24"/>
        <v>0</v>
      </c>
      <c r="AO129" s="175">
        <f t="shared" si="25"/>
        <v>0</v>
      </c>
      <c r="AP129" s="175">
        <f t="shared" si="26"/>
        <v>27</v>
      </c>
      <c r="AQ129" s="175">
        <f t="shared" si="27"/>
        <v>0</v>
      </c>
      <c r="AR129" s="175">
        <f t="shared" si="28"/>
        <v>0</v>
      </c>
      <c r="AS129" s="401">
        <f t="shared" si="29"/>
        <v>0</v>
      </c>
    </row>
    <row r="130" spans="2:45" ht="15">
      <c r="B130" s="457" t="e">
        <f>'[4]Tabelle1'!#REF!</f>
        <v>#REF!</v>
      </c>
      <c r="C130" s="373">
        <v>7</v>
      </c>
      <c r="D130" s="113">
        <f>'[4]Tabelle1'!B12</f>
        <v>0</v>
      </c>
      <c r="E130" s="271">
        <f>'[4]Tabelle1'!C12</f>
        <v>0</v>
      </c>
      <c r="F130" s="111">
        <f>'[4]Tabelle1'!D12</f>
        <v>0</v>
      </c>
      <c r="G130" s="131"/>
      <c r="H130" s="131"/>
      <c r="I130" s="116">
        <v>4</v>
      </c>
      <c r="J130" s="155" t="s">
        <v>183</v>
      </c>
      <c r="K130" s="156">
        <v>13.9</v>
      </c>
      <c r="L130" s="157">
        <v>0</v>
      </c>
      <c r="M130" s="149" t="str">
        <f>B$124</f>
        <v>GC Lindau</v>
      </c>
      <c r="N130" s="178">
        <v>12</v>
      </c>
      <c r="O130" s="179">
        <v>25</v>
      </c>
      <c r="P130" s="179"/>
      <c r="Q130" s="179"/>
      <c r="R130" s="179"/>
      <c r="S130" s="179"/>
      <c r="T130" s="179">
        <v>19</v>
      </c>
      <c r="U130" s="179">
        <v>30</v>
      </c>
      <c r="V130" s="179"/>
      <c r="W130" s="179"/>
      <c r="X130" s="179"/>
      <c r="Y130" s="179"/>
      <c r="Z130" s="178">
        <f>SUM(N130,P130,R130,T130,V130,X130,-AK130)</f>
        <v>31</v>
      </c>
      <c r="AA130" s="179">
        <f>SUM(O130,Q130,S130,U130,W130,Y130,-AS130)</f>
        <v>55</v>
      </c>
      <c r="AB130" s="366">
        <f>SUM(Z130:AA130)</f>
        <v>86</v>
      </c>
      <c r="AD130" s="134">
        <f t="shared" si="15"/>
        <v>0</v>
      </c>
      <c r="AE130" s="402">
        <f t="shared" si="16"/>
        <v>12</v>
      </c>
      <c r="AF130" s="175">
        <f t="shared" si="17"/>
        <v>0</v>
      </c>
      <c r="AG130" s="175">
        <f t="shared" si="18"/>
        <v>0</v>
      </c>
      <c r="AH130" s="175">
        <f t="shared" si="19"/>
        <v>19</v>
      </c>
      <c r="AI130" s="175">
        <f t="shared" si="20"/>
        <v>0</v>
      </c>
      <c r="AJ130" s="175">
        <f t="shared" si="21"/>
        <v>0</v>
      </c>
      <c r="AK130" s="396">
        <f t="shared" si="22"/>
        <v>0</v>
      </c>
      <c r="AL130" s="175"/>
      <c r="AM130" s="175">
        <f t="shared" si="23"/>
        <v>25</v>
      </c>
      <c r="AN130" s="175">
        <f t="shared" si="24"/>
        <v>0</v>
      </c>
      <c r="AO130" s="175">
        <f t="shared" si="25"/>
        <v>0</v>
      </c>
      <c r="AP130" s="175">
        <f t="shared" si="26"/>
        <v>30</v>
      </c>
      <c r="AQ130" s="175">
        <f t="shared" si="27"/>
        <v>0</v>
      </c>
      <c r="AR130" s="175">
        <f t="shared" si="28"/>
        <v>0</v>
      </c>
      <c r="AS130" s="401">
        <f t="shared" si="29"/>
        <v>0</v>
      </c>
    </row>
    <row r="131" spans="2:45" ht="15">
      <c r="B131" s="457" t="e">
        <f>'[4]Tabelle1'!#REF!</f>
        <v>#REF!</v>
      </c>
      <c r="C131" s="373">
        <v>8</v>
      </c>
      <c r="D131" s="113">
        <f>'[4]Tabelle1'!B13</f>
        <v>0</v>
      </c>
      <c r="E131" s="271">
        <f>'[4]Tabelle1'!C13</f>
        <v>0</v>
      </c>
      <c r="F131" s="111">
        <f>'[4]Tabelle1'!D13</f>
        <v>0</v>
      </c>
      <c r="G131" s="131"/>
      <c r="H131" s="131"/>
      <c r="I131" s="116">
        <v>4</v>
      </c>
      <c r="J131" s="155" t="s">
        <v>311</v>
      </c>
      <c r="K131" s="156">
        <v>16.9</v>
      </c>
      <c r="L131" s="157">
        <v>0</v>
      </c>
      <c r="M131" s="149" t="str">
        <f>B$124</f>
        <v>GC Lindau</v>
      </c>
      <c r="N131" s="178"/>
      <c r="O131" s="179"/>
      <c r="P131" s="179"/>
      <c r="Q131" s="179"/>
      <c r="R131" s="179">
        <v>14</v>
      </c>
      <c r="S131" s="179">
        <v>35</v>
      </c>
      <c r="T131" s="179"/>
      <c r="U131" s="179"/>
      <c r="V131" s="179"/>
      <c r="W131" s="179"/>
      <c r="X131" s="179"/>
      <c r="Y131" s="179"/>
      <c r="Z131" s="178">
        <f>SUM(N131,P131,R131,T131,V131,X131,-AK131)</f>
        <v>14</v>
      </c>
      <c r="AA131" s="179">
        <f>SUM(O131,Q131,S131,U131,W131,Y131,-AS131)</f>
        <v>35</v>
      </c>
      <c r="AB131" s="366">
        <f>SUM(Z131:AA131)</f>
        <v>49</v>
      </c>
      <c r="AD131" s="134">
        <f t="shared" si="15"/>
        <v>0</v>
      </c>
      <c r="AE131" s="402">
        <f t="shared" si="16"/>
        <v>0</v>
      </c>
      <c r="AF131" s="175">
        <f t="shared" si="17"/>
        <v>0</v>
      </c>
      <c r="AG131" s="175">
        <f t="shared" si="18"/>
        <v>14</v>
      </c>
      <c r="AH131" s="175">
        <f t="shared" si="19"/>
        <v>0</v>
      </c>
      <c r="AI131" s="175">
        <f t="shared" si="20"/>
        <v>0</v>
      </c>
      <c r="AJ131" s="175">
        <f t="shared" si="21"/>
        <v>0</v>
      </c>
      <c r="AK131" s="396">
        <f t="shared" si="22"/>
        <v>0</v>
      </c>
      <c r="AL131" s="175"/>
      <c r="AM131" s="175">
        <f t="shared" si="23"/>
        <v>0</v>
      </c>
      <c r="AN131" s="175">
        <f t="shared" si="24"/>
        <v>0</v>
      </c>
      <c r="AO131" s="175">
        <f t="shared" si="25"/>
        <v>35</v>
      </c>
      <c r="AP131" s="175">
        <f t="shared" si="26"/>
        <v>0</v>
      </c>
      <c r="AQ131" s="175">
        <f t="shared" si="27"/>
        <v>0</v>
      </c>
      <c r="AR131" s="175">
        <f t="shared" si="28"/>
        <v>0</v>
      </c>
      <c r="AS131" s="401">
        <f t="shared" si="29"/>
        <v>0</v>
      </c>
    </row>
    <row r="132" spans="2:45" ht="15">
      <c r="B132" s="457" t="e">
        <f>'[4]Tabelle1'!#REF!</f>
        <v>#REF!</v>
      </c>
      <c r="C132" s="373">
        <v>9</v>
      </c>
      <c r="D132" s="113">
        <f>'[4]Tabelle1'!B14</f>
        <v>0</v>
      </c>
      <c r="E132" s="271">
        <f>'[4]Tabelle1'!C14</f>
        <v>0</v>
      </c>
      <c r="F132" s="111">
        <f>'[4]Tabelle1'!D14</f>
        <v>0</v>
      </c>
      <c r="G132" s="131"/>
      <c r="H132" s="131"/>
      <c r="I132" s="116">
        <v>4</v>
      </c>
      <c r="J132" s="155" t="s">
        <v>261</v>
      </c>
      <c r="K132" s="156">
        <v>11.2</v>
      </c>
      <c r="L132" s="157">
        <v>0</v>
      </c>
      <c r="M132" s="149" t="str">
        <f>B$124</f>
        <v>GC Lindau</v>
      </c>
      <c r="N132" s="178"/>
      <c r="O132" s="179"/>
      <c r="P132" s="179">
        <v>21</v>
      </c>
      <c r="Q132" s="179">
        <v>32</v>
      </c>
      <c r="R132" s="179">
        <v>15</v>
      </c>
      <c r="S132" s="179">
        <v>27</v>
      </c>
      <c r="T132" s="179">
        <v>19</v>
      </c>
      <c r="U132" s="179">
        <v>25</v>
      </c>
      <c r="V132" s="179"/>
      <c r="W132" s="179"/>
      <c r="X132" s="179"/>
      <c r="Y132" s="179"/>
      <c r="Z132" s="178">
        <f>SUM(N132,P132,R132,T132,V132,X132,-AK132)</f>
        <v>55</v>
      </c>
      <c r="AA132" s="179">
        <f>SUM(O132,Q132,S132,U132,W132,Y132,-AS132)</f>
        <v>84</v>
      </c>
      <c r="AB132" s="366">
        <f>SUM(Z132:AA132)</f>
        <v>139</v>
      </c>
      <c r="AD132" s="134">
        <f t="shared" si="15"/>
        <v>0</v>
      </c>
      <c r="AE132" s="402">
        <f t="shared" si="16"/>
        <v>0</v>
      </c>
      <c r="AF132" s="175">
        <f t="shared" si="17"/>
        <v>21</v>
      </c>
      <c r="AG132" s="175">
        <f t="shared" si="18"/>
        <v>15</v>
      </c>
      <c r="AH132" s="175">
        <f t="shared" si="19"/>
        <v>19</v>
      </c>
      <c r="AI132" s="175">
        <f t="shared" si="20"/>
        <v>0</v>
      </c>
      <c r="AJ132" s="175">
        <f t="shared" si="21"/>
        <v>0</v>
      </c>
      <c r="AK132" s="396">
        <f t="shared" si="22"/>
        <v>0</v>
      </c>
      <c r="AL132" s="175"/>
      <c r="AM132" s="175">
        <f t="shared" si="23"/>
        <v>0</v>
      </c>
      <c r="AN132" s="175">
        <f t="shared" si="24"/>
        <v>32</v>
      </c>
      <c r="AO132" s="175">
        <f t="shared" si="25"/>
        <v>27</v>
      </c>
      <c r="AP132" s="175">
        <f t="shared" si="26"/>
        <v>25</v>
      </c>
      <c r="AQ132" s="175">
        <f t="shared" si="27"/>
        <v>0</v>
      </c>
      <c r="AR132" s="175">
        <f t="shared" si="28"/>
        <v>0</v>
      </c>
      <c r="AS132" s="401">
        <f t="shared" si="29"/>
        <v>0</v>
      </c>
    </row>
    <row r="133" spans="2:45" ht="15.75">
      <c r="B133" s="457" t="e">
        <f>'[4]Tabelle1'!#REF!</f>
        <v>#REF!</v>
      </c>
      <c r="C133" s="373">
        <v>10</v>
      </c>
      <c r="D133" s="113">
        <f>'[4]Tabelle1'!B15</f>
        <v>0</v>
      </c>
      <c r="E133" s="271">
        <f>'[4]Tabelle1'!C15</f>
        <v>0</v>
      </c>
      <c r="F133" s="111">
        <f>'[4]Tabelle1'!D15</f>
        <v>0</v>
      </c>
      <c r="G133" s="131"/>
      <c r="H133" s="131"/>
      <c r="I133" s="116">
        <v>4</v>
      </c>
      <c r="J133" s="155" t="s">
        <v>182</v>
      </c>
      <c r="K133" s="156">
        <v>15.9</v>
      </c>
      <c r="L133" s="157">
        <v>0</v>
      </c>
      <c r="M133" s="149" t="str">
        <f>B$124</f>
        <v>GC Lindau</v>
      </c>
      <c r="N133" s="178">
        <v>16</v>
      </c>
      <c r="O133" s="179">
        <v>33</v>
      </c>
      <c r="P133" s="179">
        <v>16</v>
      </c>
      <c r="Q133" s="179">
        <v>32</v>
      </c>
      <c r="R133" s="179"/>
      <c r="S133" s="179"/>
      <c r="T133" s="179"/>
      <c r="U133" s="179"/>
      <c r="V133" s="179"/>
      <c r="W133" s="179"/>
      <c r="X133" s="179"/>
      <c r="Y133" s="179"/>
      <c r="Z133" s="178">
        <f>SUM(N133,P133,R133,T133,V133,X133,-AK133)</f>
        <v>32</v>
      </c>
      <c r="AA133" s="179">
        <f>SUM(O133,Q133,S133,U133,W133,Y133,-AS133)</f>
        <v>65</v>
      </c>
      <c r="AB133" s="366">
        <f>SUM(Z133:AA133)</f>
        <v>97</v>
      </c>
      <c r="AD133" s="134">
        <f aca="true" t="shared" si="30" ref="AD133:AD196">IF($N$484="*",SUM(N133:O133),IF($P$484="*",SUM(P133:Q133),IF($R$484="*",SUM(R133:S133),IF($T$484="*",SUM(T133:U133),IF($V$484="*",SUM(V133:W133),IF($X$484="*",SUM(X133:Y133),0))))))</f>
        <v>0</v>
      </c>
      <c r="AE133" s="402">
        <f aca="true" t="shared" si="31" ref="AE133:AE196">N133</f>
        <v>16</v>
      </c>
      <c r="AF133" s="175">
        <f aca="true" t="shared" si="32" ref="AF133:AF196">P133</f>
        <v>16</v>
      </c>
      <c r="AG133" s="175">
        <f aca="true" t="shared" si="33" ref="AG133:AG196">R133</f>
        <v>0</v>
      </c>
      <c r="AH133" s="175">
        <f aca="true" t="shared" si="34" ref="AH133:AH196">T133</f>
        <v>0</v>
      </c>
      <c r="AI133" s="175">
        <f aca="true" t="shared" si="35" ref="AI133:AI196">V133</f>
        <v>0</v>
      </c>
      <c r="AJ133" s="175">
        <f aca="true" t="shared" si="36" ref="AJ133:AJ196">X133</f>
        <v>0</v>
      </c>
      <c r="AK133" s="396">
        <f aca="true" t="shared" si="37" ref="AK133:AK196">SMALL(AE133:AI133,1)</f>
        <v>0</v>
      </c>
      <c r="AL133" s="175"/>
      <c r="AM133" s="175">
        <f aca="true" t="shared" si="38" ref="AM133:AM196">O133</f>
        <v>33</v>
      </c>
      <c r="AN133" s="175">
        <f aca="true" t="shared" si="39" ref="AN133:AN196">Q133</f>
        <v>32</v>
      </c>
      <c r="AO133" s="175">
        <f aca="true" t="shared" si="40" ref="AO133:AO196">S133</f>
        <v>0</v>
      </c>
      <c r="AP133" s="175">
        <f aca="true" t="shared" si="41" ref="AP133:AP196">U133</f>
        <v>0</v>
      </c>
      <c r="AQ133" s="175">
        <f aca="true" t="shared" si="42" ref="AQ133:AQ196">W133</f>
        <v>0</v>
      </c>
      <c r="AR133" s="175">
        <f aca="true" t="shared" si="43" ref="AR133:AR196">Y133</f>
        <v>0</v>
      </c>
      <c r="AS133" s="401">
        <f aca="true" t="shared" si="44" ref="AS133:AS196">SMALL(AM133:AQ133,1)</f>
        <v>0</v>
      </c>
    </row>
    <row r="134" spans="2:45" ht="15">
      <c r="B134" s="457" t="e">
        <f>'[4]Tabelle1'!#REF!</f>
        <v>#REF!</v>
      </c>
      <c r="C134" s="373">
        <v>11</v>
      </c>
      <c r="D134" s="113">
        <f>'[4]Tabelle1'!B16</f>
        <v>0</v>
      </c>
      <c r="E134" s="271">
        <f>'[4]Tabelle1'!C16</f>
        <v>0</v>
      </c>
      <c r="F134" s="111">
        <f>'[4]Tabelle1'!D16</f>
        <v>0</v>
      </c>
      <c r="G134" s="131"/>
      <c r="H134" s="131"/>
      <c r="I134" s="116">
        <v>4</v>
      </c>
      <c r="J134" s="155" t="s">
        <v>175</v>
      </c>
      <c r="K134" s="156">
        <v>6.1</v>
      </c>
      <c r="L134" s="157">
        <v>0</v>
      </c>
      <c r="M134" s="149" t="str">
        <f>B$124</f>
        <v>GC Lindau</v>
      </c>
      <c r="N134" s="178">
        <v>18</v>
      </c>
      <c r="O134" s="179">
        <v>25</v>
      </c>
      <c r="P134" s="179">
        <v>23</v>
      </c>
      <c r="Q134" s="179">
        <v>30</v>
      </c>
      <c r="R134" s="179">
        <v>25</v>
      </c>
      <c r="S134" s="179">
        <v>33</v>
      </c>
      <c r="T134" s="179">
        <v>28</v>
      </c>
      <c r="U134" s="179">
        <v>33</v>
      </c>
      <c r="V134" s="179"/>
      <c r="W134" s="179"/>
      <c r="X134" s="179"/>
      <c r="Y134" s="179"/>
      <c r="Z134" s="178">
        <f>SUM(N134,P134,R134,T134,V134,X134,-AK134)</f>
        <v>94</v>
      </c>
      <c r="AA134" s="179">
        <f>SUM(O134,Q134,S134,U134,W134,Y134,-AS134)</f>
        <v>121</v>
      </c>
      <c r="AB134" s="366">
        <f>SUM(Z134:AA134)</f>
        <v>215</v>
      </c>
      <c r="AD134" s="134">
        <f t="shared" si="30"/>
        <v>0</v>
      </c>
      <c r="AE134" s="402">
        <f t="shared" si="31"/>
        <v>18</v>
      </c>
      <c r="AF134" s="175">
        <f t="shared" si="32"/>
        <v>23</v>
      </c>
      <c r="AG134" s="175">
        <f t="shared" si="33"/>
        <v>25</v>
      </c>
      <c r="AH134" s="175">
        <f t="shared" si="34"/>
        <v>28</v>
      </c>
      <c r="AI134" s="175">
        <f t="shared" si="35"/>
        <v>0</v>
      </c>
      <c r="AJ134" s="175">
        <f t="shared" si="36"/>
        <v>0</v>
      </c>
      <c r="AK134" s="396">
        <f t="shared" si="37"/>
        <v>0</v>
      </c>
      <c r="AL134" s="175"/>
      <c r="AM134" s="175">
        <f t="shared" si="38"/>
        <v>25</v>
      </c>
      <c r="AN134" s="175">
        <f t="shared" si="39"/>
        <v>30</v>
      </c>
      <c r="AO134" s="175">
        <f t="shared" si="40"/>
        <v>33</v>
      </c>
      <c r="AP134" s="175">
        <f t="shared" si="41"/>
        <v>33</v>
      </c>
      <c r="AQ134" s="175">
        <f t="shared" si="42"/>
        <v>0</v>
      </c>
      <c r="AR134" s="175">
        <f t="shared" si="43"/>
        <v>0</v>
      </c>
      <c r="AS134" s="401">
        <f t="shared" si="44"/>
        <v>0</v>
      </c>
    </row>
    <row r="135" spans="2:45" ht="15">
      <c r="B135" s="457" t="e">
        <f>'[4]Tabelle1'!#REF!</f>
        <v>#REF!</v>
      </c>
      <c r="C135" s="373">
        <v>12</v>
      </c>
      <c r="D135" s="113">
        <f>'[4]Tabelle1'!B17</f>
        <v>0</v>
      </c>
      <c r="E135" s="271">
        <f>'[4]Tabelle1'!C17</f>
        <v>0</v>
      </c>
      <c r="F135" s="111">
        <f>'[4]Tabelle1'!D17</f>
        <v>0</v>
      </c>
      <c r="G135" s="131"/>
      <c r="H135" s="131"/>
      <c r="I135" s="116">
        <v>4</v>
      </c>
      <c r="J135" s="155" t="s">
        <v>179</v>
      </c>
      <c r="K135" s="156">
        <v>11.4</v>
      </c>
      <c r="L135" s="157">
        <v>0</v>
      </c>
      <c r="M135" s="149" t="str">
        <f>B$124</f>
        <v>GC Lindau</v>
      </c>
      <c r="N135" s="178">
        <v>19</v>
      </c>
      <c r="O135" s="179">
        <v>30</v>
      </c>
      <c r="P135" s="179">
        <v>18</v>
      </c>
      <c r="Q135" s="179">
        <v>30</v>
      </c>
      <c r="R135" s="179"/>
      <c r="S135" s="179"/>
      <c r="T135" s="179"/>
      <c r="U135" s="179"/>
      <c r="V135" s="179"/>
      <c r="W135" s="179"/>
      <c r="X135" s="179"/>
      <c r="Y135" s="179"/>
      <c r="Z135" s="178">
        <f>SUM(N135,P135,R135,T135,V135,X135,-AK135)</f>
        <v>37</v>
      </c>
      <c r="AA135" s="179">
        <f>SUM(O135,Q135,S135,U135,W135,Y135,-AS135)</f>
        <v>60</v>
      </c>
      <c r="AB135" s="366">
        <f>SUM(Z135:AA135)</f>
        <v>97</v>
      </c>
      <c r="AD135" s="134">
        <f t="shared" si="30"/>
        <v>0</v>
      </c>
      <c r="AE135" s="402">
        <f t="shared" si="31"/>
        <v>19</v>
      </c>
      <c r="AF135" s="175">
        <f t="shared" si="32"/>
        <v>18</v>
      </c>
      <c r="AG135" s="175">
        <f t="shared" si="33"/>
        <v>0</v>
      </c>
      <c r="AH135" s="175">
        <f t="shared" si="34"/>
        <v>0</v>
      </c>
      <c r="AI135" s="175">
        <f t="shared" si="35"/>
        <v>0</v>
      </c>
      <c r="AJ135" s="175">
        <f t="shared" si="36"/>
        <v>0</v>
      </c>
      <c r="AK135" s="396">
        <f t="shared" si="37"/>
        <v>0</v>
      </c>
      <c r="AL135" s="175"/>
      <c r="AM135" s="175">
        <f t="shared" si="38"/>
        <v>30</v>
      </c>
      <c r="AN135" s="175">
        <f t="shared" si="39"/>
        <v>30</v>
      </c>
      <c r="AO135" s="175">
        <f t="shared" si="40"/>
        <v>0</v>
      </c>
      <c r="AP135" s="175">
        <f t="shared" si="41"/>
        <v>0</v>
      </c>
      <c r="AQ135" s="175">
        <f t="shared" si="42"/>
        <v>0</v>
      </c>
      <c r="AR135" s="175">
        <f t="shared" si="43"/>
        <v>0</v>
      </c>
      <c r="AS135" s="401">
        <f t="shared" si="44"/>
        <v>0</v>
      </c>
    </row>
    <row r="136" spans="2:45" ht="15">
      <c r="B136" s="425"/>
      <c r="C136" s="373">
        <v>13</v>
      </c>
      <c r="D136" s="113"/>
      <c r="E136" s="271"/>
      <c r="F136" s="111"/>
      <c r="G136" s="131"/>
      <c r="H136" s="131"/>
      <c r="I136" s="116">
        <v>4</v>
      </c>
      <c r="J136" s="155" t="s">
        <v>184</v>
      </c>
      <c r="K136" s="156">
        <v>16.6</v>
      </c>
      <c r="L136" s="157" t="s">
        <v>169</v>
      </c>
      <c r="M136" s="149" t="str">
        <f>B$124</f>
        <v>GC Lindau</v>
      </c>
      <c r="N136" s="178">
        <v>9</v>
      </c>
      <c r="O136" s="179">
        <v>23</v>
      </c>
      <c r="P136" s="179"/>
      <c r="Q136" s="179"/>
      <c r="R136" s="179">
        <v>8</v>
      </c>
      <c r="S136" s="179">
        <v>21</v>
      </c>
      <c r="T136" s="179"/>
      <c r="U136" s="179"/>
      <c r="V136" s="179"/>
      <c r="W136" s="179"/>
      <c r="X136" s="179"/>
      <c r="Y136" s="179"/>
      <c r="Z136" s="178">
        <f>SUM(N136,P136,R136,T136,V136,X136,-AK136)</f>
        <v>17</v>
      </c>
      <c r="AA136" s="179">
        <f>SUM(O136,Q136,S136,U136,W136,Y136,-AS136)</f>
        <v>44</v>
      </c>
      <c r="AB136" s="366">
        <f>SUM(Z136:AA136)</f>
        <v>61</v>
      </c>
      <c r="AD136" s="134">
        <f t="shared" si="30"/>
        <v>0</v>
      </c>
      <c r="AE136" s="402">
        <f t="shared" si="31"/>
        <v>9</v>
      </c>
      <c r="AF136" s="175">
        <f t="shared" si="32"/>
        <v>0</v>
      </c>
      <c r="AG136" s="175">
        <f t="shared" si="33"/>
        <v>8</v>
      </c>
      <c r="AH136" s="175">
        <f t="shared" si="34"/>
        <v>0</v>
      </c>
      <c r="AI136" s="175">
        <f t="shared" si="35"/>
        <v>0</v>
      </c>
      <c r="AJ136" s="175">
        <f t="shared" si="36"/>
        <v>0</v>
      </c>
      <c r="AK136" s="396">
        <f t="shared" si="37"/>
        <v>0</v>
      </c>
      <c r="AL136" s="175"/>
      <c r="AM136" s="175">
        <f t="shared" si="38"/>
        <v>23</v>
      </c>
      <c r="AN136" s="175">
        <f t="shared" si="39"/>
        <v>0</v>
      </c>
      <c r="AO136" s="175">
        <f t="shared" si="40"/>
        <v>21</v>
      </c>
      <c r="AP136" s="175">
        <f t="shared" si="41"/>
        <v>0</v>
      </c>
      <c r="AQ136" s="175">
        <f t="shared" si="42"/>
        <v>0</v>
      </c>
      <c r="AR136" s="175">
        <f t="shared" si="43"/>
        <v>0</v>
      </c>
      <c r="AS136" s="401">
        <f t="shared" si="44"/>
        <v>0</v>
      </c>
    </row>
    <row r="137" spans="2:45" ht="15.75">
      <c r="B137" s="425"/>
      <c r="C137" s="373">
        <v>14</v>
      </c>
      <c r="D137" s="113"/>
      <c r="E137" s="271"/>
      <c r="F137" s="111"/>
      <c r="G137" s="131"/>
      <c r="H137" s="131"/>
      <c r="I137" s="116">
        <v>4</v>
      </c>
      <c r="J137" s="155" t="s">
        <v>177</v>
      </c>
      <c r="K137" s="156">
        <v>9.8</v>
      </c>
      <c r="L137" s="157" t="s">
        <v>169</v>
      </c>
      <c r="M137" s="149" t="str">
        <f>B$124</f>
        <v>GC Lindau</v>
      </c>
      <c r="N137" s="178">
        <v>17</v>
      </c>
      <c r="O137" s="179">
        <v>27</v>
      </c>
      <c r="P137" s="179">
        <v>16</v>
      </c>
      <c r="Q137" s="179">
        <v>25</v>
      </c>
      <c r="R137" s="179"/>
      <c r="S137" s="179"/>
      <c r="T137" s="179"/>
      <c r="U137" s="179"/>
      <c r="V137" s="179"/>
      <c r="W137" s="179"/>
      <c r="X137" s="179"/>
      <c r="Y137" s="179"/>
      <c r="Z137" s="178">
        <f>SUM(N137,P137,R137,T137,V137,X137,-AK137)</f>
        <v>33</v>
      </c>
      <c r="AA137" s="179">
        <f>SUM(O137,Q137,S137,U137,W137,Y137,-AS137)</f>
        <v>52</v>
      </c>
      <c r="AB137" s="366">
        <f>SUM(Z137:AA137)</f>
        <v>85</v>
      </c>
      <c r="AD137" s="134">
        <f t="shared" si="30"/>
        <v>0</v>
      </c>
      <c r="AE137" s="402">
        <f t="shared" si="31"/>
        <v>17</v>
      </c>
      <c r="AF137" s="175">
        <f t="shared" si="32"/>
        <v>16</v>
      </c>
      <c r="AG137" s="175">
        <f t="shared" si="33"/>
        <v>0</v>
      </c>
      <c r="AH137" s="175">
        <f t="shared" si="34"/>
        <v>0</v>
      </c>
      <c r="AI137" s="175">
        <f t="shared" si="35"/>
        <v>0</v>
      </c>
      <c r="AJ137" s="175">
        <f t="shared" si="36"/>
        <v>0</v>
      </c>
      <c r="AK137" s="396">
        <f t="shared" si="37"/>
        <v>0</v>
      </c>
      <c r="AL137" s="175"/>
      <c r="AM137" s="175">
        <f t="shared" si="38"/>
        <v>27</v>
      </c>
      <c r="AN137" s="175">
        <f t="shared" si="39"/>
        <v>25</v>
      </c>
      <c r="AO137" s="175">
        <f t="shared" si="40"/>
        <v>0</v>
      </c>
      <c r="AP137" s="175">
        <f t="shared" si="41"/>
        <v>0</v>
      </c>
      <c r="AQ137" s="175">
        <f t="shared" si="42"/>
        <v>0</v>
      </c>
      <c r="AR137" s="175">
        <f t="shared" si="43"/>
        <v>0</v>
      </c>
      <c r="AS137" s="401">
        <f t="shared" si="44"/>
        <v>0</v>
      </c>
    </row>
    <row r="138" spans="2:45" ht="15.75">
      <c r="B138" s="425"/>
      <c r="C138" s="373">
        <v>15</v>
      </c>
      <c r="D138" s="113"/>
      <c r="E138" s="271"/>
      <c r="F138" s="111"/>
      <c r="G138" s="131"/>
      <c r="H138" s="131"/>
      <c r="I138" s="116">
        <v>4</v>
      </c>
      <c r="J138" s="155" t="s">
        <v>262</v>
      </c>
      <c r="K138" s="156">
        <v>11.4</v>
      </c>
      <c r="L138" s="157">
        <v>0</v>
      </c>
      <c r="M138" s="149" t="str">
        <f>B$124</f>
        <v>GC Lindau</v>
      </c>
      <c r="N138" s="178"/>
      <c r="O138" s="179"/>
      <c r="P138" s="179">
        <v>18</v>
      </c>
      <c r="Q138" s="179">
        <v>32</v>
      </c>
      <c r="R138" s="179">
        <v>18</v>
      </c>
      <c r="S138" s="179">
        <v>33</v>
      </c>
      <c r="T138" s="179"/>
      <c r="U138" s="179"/>
      <c r="V138" s="179"/>
      <c r="W138" s="179"/>
      <c r="X138" s="179"/>
      <c r="Y138" s="179"/>
      <c r="Z138" s="178">
        <f>SUM(N138,P138,R138,T138,V138,X138,-AK138)</f>
        <v>36</v>
      </c>
      <c r="AA138" s="179">
        <f>SUM(O138,Q138,S138,U138,W138,Y138,-AS138)</f>
        <v>65</v>
      </c>
      <c r="AB138" s="366">
        <f>SUM(Z138:AA138)</f>
        <v>101</v>
      </c>
      <c r="AD138" s="134">
        <f t="shared" si="30"/>
        <v>0</v>
      </c>
      <c r="AE138" s="402">
        <f t="shared" si="31"/>
        <v>0</v>
      </c>
      <c r="AF138" s="175">
        <f t="shared" si="32"/>
        <v>18</v>
      </c>
      <c r="AG138" s="175">
        <f t="shared" si="33"/>
        <v>18</v>
      </c>
      <c r="AH138" s="175">
        <f t="shared" si="34"/>
        <v>0</v>
      </c>
      <c r="AI138" s="175">
        <f t="shared" si="35"/>
        <v>0</v>
      </c>
      <c r="AJ138" s="175">
        <f t="shared" si="36"/>
        <v>0</v>
      </c>
      <c r="AK138" s="396">
        <f t="shared" si="37"/>
        <v>0</v>
      </c>
      <c r="AL138" s="175"/>
      <c r="AM138" s="175">
        <f t="shared" si="38"/>
        <v>0</v>
      </c>
      <c r="AN138" s="175">
        <f t="shared" si="39"/>
        <v>32</v>
      </c>
      <c r="AO138" s="175">
        <f t="shared" si="40"/>
        <v>33</v>
      </c>
      <c r="AP138" s="175">
        <f t="shared" si="41"/>
        <v>0</v>
      </c>
      <c r="AQ138" s="175">
        <f t="shared" si="42"/>
        <v>0</v>
      </c>
      <c r="AR138" s="175">
        <f t="shared" si="43"/>
        <v>0</v>
      </c>
      <c r="AS138" s="401">
        <f t="shared" si="44"/>
        <v>0</v>
      </c>
    </row>
    <row r="139" spans="2:45" ht="16.5" thickBot="1">
      <c r="B139" s="425"/>
      <c r="C139" s="373">
        <v>16</v>
      </c>
      <c r="D139" s="113"/>
      <c r="E139" s="271"/>
      <c r="F139" s="111"/>
      <c r="G139" s="131"/>
      <c r="H139" s="131"/>
      <c r="I139" s="116">
        <v>4</v>
      </c>
      <c r="J139" s="155" t="s">
        <v>178</v>
      </c>
      <c r="K139" s="156">
        <v>10.7</v>
      </c>
      <c r="L139" s="157">
        <v>0</v>
      </c>
      <c r="M139" s="149" t="str">
        <f>B$124</f>
        <v>GC Lindau</v>
      </c>
      <c r="N139" s="178">
        <v>23</v>
      </c>
      <c r="O139" s="179">
        <v>34</v>
      </c>
      <c r="P139" s="179">
        <v>19</v>
      </c>
      <c r="Q139" s="179">
        <v>32</v>
      </c>
      <c r="R139" s="179"/>
      <c r="S139" s="179"/>
      <c r="T139" s="179"/>
      <c r="U139" s="179"/>
      <c r="V139" s="179"/>
      <c r="W139" s="179"/>
      <c r="X139" s="179"/>
      <c r="Y139" s="179"/>
      <c r="Z139" s="178">
        <f>SUM(N139,P139,R139,T139,V139,X139,-AK139)</f>
        <v>42</v>
      </c>
      <c r="AA139" s="179">
        <f>SUM(O139,Q139,S139,U139,W139,Y139,-AS139)</f>
        <v>66</v>
      </c>
      <c r="AB139" s="366">
        <f>SUM(Z139:AA139)</f>
        <v>108</v>
      </c>
      <c r="AD139" s="134">
        <f t="shared" si="30"/>
        <v>0</v>
      </c>
      <c r="AE139" s="402">
        <f t="shared" si="31"/>
        <v>23</v>
      </c>
      <c r="AF139" s="175">
        <f t="shared" si="32"/>
        <v>19</v>
      </c>
      <c r="AG139" s="175">
        <f t="shared" si="33"/>
        <v>0</v>
      </c>
      <c r="AH139" s="175">
        <f t="shared" si="34"/>
        <v>0</v>
      </c>
      <c r="AI139" s="175">
        <f t="shared" si="35"/>
        <v>0</v>
      </c>
      <c r="AJ139" s="175">
        <f t="shared" si="36"/>
        <v>0</v>
      </c>
      <c r="AK139" s="396">
        <f t="shared" si="37"/>
        <v>0</v>
      </c>
      <c r="AL139" s="175"/>
      <c r="AM139" s="175">
        <f t="shared" si="38"/>
        <v>34</v>
      </c>
      <c r="AN139" s="175">
        <f t="shared" si="39"/>
        <v>32</v>
      </c>
      <c r="AO139" s="175">
        <f t="shared" si="40"/>
        <v>0</v>
      </c>
      <c r="AP139" s="175">
        <f t="shared" si="41"/>
        <v>0</v>
      </c>
      <c r="AQ139" s="175">
        <f t="shared" si="42"/>
        <v>0</v>
      </c>
      <c r="AR139" s="175">
        <f t="shared" si="43"/>
        <v>0</v>
      </c>
      <c r="AS139" s="401">
        <f t="shared" si="44"/>
        <v>0</v>
      </c>
    </row>
    <row r="140" spans="2:45" ht="16.5" hidden="1" thickBot="1">
      <c r="B140" s="425"/>
      <c r="C140" s="373">
        <v>17</v>
      </c>
      <c r="D140" s="113"/>
      <c r="E140" s="271"/>
      <c r="F140" s="111"/>
      <c r="G140" s="131"/>
      <c r="H140" s="131"/>
      <c r="I140" s="116">
        <v>4</v>
      </c>
      <c r="J140" s="155"/>
      <c r="K140" s="156"/>
      <c r="L140" s="157"/>
      <c r="M140" s="149" t="str">
        <f>B$124</f>
        <v>GC Lindau</v>
      </c>
      <c r="N140" s="178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8">
        <f>SUM(N140,P140,R140,T140,V140,X140,-AK140)</f>
        <v>0</v>
      </c>
      <c r="AA140" s="179">
        <f>SUM(O140,Q140,S140,U140,W140,Y140,-AS140)</f>
        <v>0</v>
      </c>
      <c r="AB140" s="366">
        <f>SUM(Z140:AA140)</f>
        <v>0</v>
      </c>
      <c r="AD140" s="134">
        <f t="shared" si="30"/>
        <v>0</v>
      </c>
      <c r="AE140" s="402">
        <f t="shared" si="31"/>
        <v>0</v>
      </c>
      <c r="AF140" s="175">
        <f t="shared" si="32"/>
        <v>0</v>
      </c>
      <c r="AG140" s="175">
        <f t="shared" si="33"/>
        <v>0</v>
      </c>
      <c r="AH140" s="175">
        <f t="shared" si="34"/>
        <v>0</v>
      </c>
      <c r="AI140" s="175">
        <f t="shared" si="35"/>
        <v>0</v>
      </c>
      <c r="AJ140" s="175">
        <f t="shared" si="36"/>
        <v>0</v>
      </c>
      <c r="AK140" s="396">
        <f t="shared" si="37"/>
        <v>0</v>
      </c>
      <c r="AL140" s="175"/>
      <c r="AM140" s="175">
        <f t="shared" si="38"/>
        <v>0</v>
      </c>
      <c r="AN140" s="175">
        <f t="shared" si="39"/>
        <v>0</v>
      </c>
      <c r="AO140" s="175">
        <f t="shared" si="40"/>
        <v>0</v>
      </c>
      <c r="AP140" s="175">
        <f t="shared" si="41"/>
        <v>0</v>
      </c>
      <c r="AQ140" s="175">
        <f t="shared" si="42"/>
        <v>0</v>
      </c>
      <c r="AR140" s="175">
        <f t="shared" si="43"/>
        <v>0</v>
      </c>
      <c r="AS140" s="401">
        <f t="shared" si="44"/>
        <v>0</v>
      </c>
    </row>
    <row r="141" spans="2:45" ht="16.5" hidden="1" thickBot="1">
      <c r="B141" s="425"/>
      <c r="C141" s="373">
        <v>18</v>
      </c>
      <c r="D141" s="113"/>
      <c r="E141" s="271"/>
      <c r="F141" s="111"/>
      <c r="G141" s="131"/>
      <c r="H141" s="131"/>
      <c r="I141" s="116">
        <v>4</v>
      </c>
      <c r="J141" s="155"/>
      <c r="K141" s="156"/>
      <c r="L141" s="157"/>
      <c r="M141" s="149" t="str">
        <f>B$124</f>
        <v>GC Lindau</v>
      </c>
      <c r="N141" s="178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8">
        <f>SUM(N141,P141,R141,T141,V141,X141,-AK141)</f>
        <v>0</v>
      </c>
      <c r="AA141" s="179">
        <f>SUM(O141,Q141,S141,U141,W141,Y141,-AS141)</f>
        <v>0</v>
      </c>
      <c r="AB141" s="366">
        <f>SUM(Z141:AA141)</f>
        <v>0</v>
      </c>
      <c r="AD141" s="134">
        <f t="shared" si="30"/>
        <v>0</v>
      </c>
      <c r="AE141" s="402">
        <f t="shared" si="31"/>
        <v>0</v>
      </c>
      <c r="AF141" s="175">
        <f t="shared" si="32"/>
        <v>0</v>
      </c>
      <c r="AG141" s="175">
        <f t="shared" si="33"/>
        <v>0</v>
      </c>
      <c r="AH141" s="175">
        <f t="shared" si="34"/>
        <v>0</v>
      </c>
      <c r="AI141" s="175">
        <f t="shared" si="35"/>
        <v>0</v>
      </c>
      <c r="AJ141" s="175">
        <f t="shared" si="36"/>
        <v>0</v>
      </c>
      <c r="AK141" s="396">
        <f t="shared" si="37"/>
        <v>0</v>
      </c>
      <c r="AL141" s="175"/>
      <c r="AM141" s="175">
        <f t="shared" si="38"/>
        <v>0</v>
      </c>
      <c r="AN141" s="175">
        <f t="shared" si="39"/>
        <v>0</v>
      </c>
      <c r="AO141" s="175">
        <f t="shared" si="40"/>
        <v>0</v>
      </c>
      <c r="AP141" s="175">
        <f t="shared" si="41"/>
        <v>0</v>
      </c>
      <c r="AQ141" s="175">
        <f t="shared" si="42"/>
        <v>0</v>
      </c>
      <c r="AR141" s="175">
        <f t="shared" si="43"/>
        <v>0</v>
      </c>
      <c r="AS141" s="401">
        <f t="shared" si="44"/>
        <v>0</v>
      </c>
    </row>
    <row r="142" spans="2:45" ht="16.5" hidden="1" thickBot="1">
      <c r="B142" s="425"/>
      <c r="C142" s="373">
        <v>19</v>
      </c>
      <c r="D142" s="113"/>
      <c r="E142" s="271"/>
      <c r="F142" s="111"/>
      <c r="G142" s="131"/>
      <c r="H142" s="131"/>
      <c r="I142" s="116">
        <v>4</v>
      </c>
      <c r="J142" s="155"/>
      <c r="K142" s="156"/>
      <c r="L142" s="157"/>
      <c r="M142" s="149" t="str">
        <f>B$124</f>
        <v>GC Lindau</v>
      </c>
      <c r="N142" s="178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8">
        <f>SUM(N142,P142,R142,T142,V142,X142,-AK142)</f>
        <v>0</v>
      </c>
      <c r="AA142" s="179">
        <f>SUM(O142,Q142,S142,U142,W142,Y142,-AS142)</f>
        <v>0</v>
      </c>
      <c r="AB142" s="366">
        <f>SUM(Z142:AA142)</f>
        <v>0</v>
      </c>
      <c r="AD142" s="134">
        <f t="shared" si="30"/>
        <v>0</v>
      </c>
      <c r="AE142" s="402">
        <f t="shared" si="31"/>
        <v>0</v>
      </c>
      <c r="AF142" s="175">
        <f t="shared" si="32"/>
        <v>0</v>
      </c>
      <c r="AG142" s="175">
        <f t="shared" si="33"/>
        <v>0</v>
      </c>
      <c r="AH142" s="175">
        <f t="shared" si="34"/>
        <v>0</v>
      </c>
      <c r="AI142" s="175">
        <f t="shared" si="35"/>
        <v>0</v>
      </c>
      <c r="AJ142" s="175">
        <f t="shared" si="36"/>
        <v>0</v>
      </c>
      <c r="AK142" s="396">
        <f t="shared" si="37"/>
        <v>0</v>
      </c>
      <c r="AL142" s="175"/>
      <c r="AM142" s="175">
        <f t="shared" si="38"/>
        <v>0</v>
      </c>
      <c r="AN142" s="175">
        <f t="shared" si="39"/>
        <v>0</v>
      </c>
      <c r="AO142" s="175">
        <f t="shared" si="40"/>
        <v>0</v>
      </c>
      <c r="AP142" s="175">
        <f t="shared" si="41"/>
        <v>0</v>
      </c>
      <c r="AQ142" s="175">
        <f t="shared" si="42"/>
        <v>0</v>
      </c>
      <c r="AR142" s="175">
        <f t="shared" si="43"/>
        <v>0</v>
      </c>
      <c r="AS142" s="401">
        <f t="shared" si="44"/>
        <v>0</v>
      </c>
    </row>
    <row r="143" spans="2:45" ht="18" hidden="1" thickBot="1">
      <c r="B143" s="425"/>
      <c r="C143" s="373">
        <v>20</v>
      </c>
      <c r="D143" s="113"/>
      <c r="E143" s="271"/>
      <c r="F143" s="111"/>
      <c r="G143" s="131"/>
      <c r="H143" s="131"/>
      <c r="I143" s="116">
        <v>4</v>
      </c>
      <c r="J143" s="155"/>
      <c r="K143" s="156"/>
      <c r="L143" s="157"/>
      <c r="M143" s="149" t="str">
        <f>B$124</f>
        <v>GC Lindau</v>
      </c>
      <c r="N143" s="178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8">
        <f>SUM(N143,P143,R143,T143,V143,X143,-AK143)</f>
        <v>0</v>
      </c>
      <c r="AA143" s="179">
        <f>SUM(O143,Q143,S143,U143,W143,Y143,-AS143)</f>
        <v>0</v>
      </c>
      <c r="AB143" s="366">
        <f>SUM(Z143:AA143)</f>
        <v>0</v>
      </c>
      <c r="AD143" s="134">
        <f t="shared" si="30"/>
        <v>0</v>
      </c>
      <c r="AE143" s="402">
        <f t="shared" si="31"/>
        <v>0</v>
      </c>
      <c r="AF143" s="175">
        <f t="shared" si="32"/>
        <v>0</v>
      </c>
      <c r="AG143" s="175">
        <f t="shared" si="33"/>
        <v>0</v>
      </c>
      <c r="AH143" s="175">
        <f t="shared" si="34"/>
        <v>0</v>
      </c>
      <c r="AI143" s="175">
        <f t="shared" si="35"/>
        <v>0</v>
      </c>
      <c r="AJ143" s="175">
        <f t="shared" si="36"/>
        <v>0</v>
      </c>
      <c r="AK143" s="396">
        <f t="shared" si="37"/>
        <v>0</v>
      </c>
      <c r="AL143" s="175"/>
      <c r="AM143" s="175">
        <f t="shared" si="38"/>
        <v>0</v>
      </c>
      <c r="AN143" s="175">
        <f t="shared" si="39"/>
        <v>0</v>
      </c>
      <c r="AO143" s="175">
        <f t="shared" si="40"/>
        <v>0</v>
      </c>
      <c r="AP143" s="175">
        <f t="shared" si="41"/>
        <v>0</v>
      </c>
      <c r="AQ143" s="175">
        <f t="shared" si="42"/>
        <v>0</v>
      </c>
      <c r="AR143" s="175">
        <f t="shared" si="43"/>
        <v>0</v>
      </c>
      <c r="AS143" s="401">
        <f t="shared" si="44"/>
        <v>0</v>
      </c>
    </row>
    <row r="144" spans="2:45" ht="16.5" hidden="1" thickBot="1">
      <c r="B144" s="425"/>
      <c r="C144" s="373">
        <v>21</v>
      </c>
      <c r="D144" s="113"/>
      <c r="E144" s="271"/>
      <c r="F144" s="111"/>
      <c r="G144" s="131"/>
      <c r="H144" s="131"/>
      <c r="I144" s="116">
        <v>4</v>
      </c>
      <c r="J144" s="155"/>
      <c r="K144" s="156"/>
      <c r="L144" s="157"/>
      <c r="M144" s="149"/>
      <c r="N144" s="178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8">
        <f>SUM(N144,P144,R144,T144,V144,X144,-AK144)</f>
        <v>0</v>
      </c>
      <c r="AA144" s="179">
        <f>SUM(O144,Q144,S144,U144,W144,Y144,-AS144)</f>
        <v>0</v>
      </c>
      <c r="AB144" s="366">
        <f>SUM(Z144:AA144)</f>
        <v>0</v>
      </c>
      <c r="AD144" s="134">
        <f t="shared" si="30"/>
        <v>0</v>
      </c>
      <c r="AE144" s="402">
        <f t="shared" si="31"/>
        <v>0</v>
      </c>
      <c r="AF144" s="175">
        <f t="shared" si="32"/>
        <v>0</v>
      </c>
      <c r="AG144" s="175">
        <f t="shared" si="33"/>
        <v>0</v>
      </c>
      <c r="AH144" s="175">
        <f t="shared" si="34"/>
        <v>0</v>
      </c>
      <c r="AI144" s="175">
        <f t="shared" si="35"/>
        <v>0</v>
      </c>
      <c r="AJ144" s="175">
        <f t="shared" si="36"/>
        <v>0</v>
      </c>
      <c r="AK144" s="396">
        <f t="shared" si="37"/>
        <v>0</v>
      </c>
      <c r="AL144" s="175"/>
      <c r="AM144" s="175">
        <f t="shared" si="38"/>
        <v>0</v>
      </c>
      <c r="AN144" s="175">
        <f t="shared" si="39"/>
        <v>0</v>
      </c>
      <c r="AO144" s="175">
        <f t="shared" si="40"/>
        <v>0</v>
      </c>
      <c r="AP144" s="175">
        <f t="shared" si="41"/>
        <v>0</v>
      </c>
      <c r="AQ144" s="175">
        <f t="shared" si="42"/>
        <v>0</v>
      </c>
      <c r="AR144" s="175">
        <f t="shared" si="43"/>
        <v>0</v>
      </c>
      <c r="AS144" s="401">
        <f t="shared" si="44"/>
        <v>0</v>
      </c>
    </row>
    <row r="145" spans="2:45" ht="18" hidden="1" thickBot="1">
      <c r="B145" s="425"/>
      <c r="C145" s="373">
        <v>22</v>
      </c>
      <c r="D145" s="113"/>
      <c r="E145" s="271"/>
      <c r="F145" s="111"/>
      <c r="G145" s="131"/>
      <c r="H145" s="131"/>
      <c r="I145" s="116">
        <v>4</v>
      </c>
      <c r="J145" s="155"/>
      <c r="K145" s="156"/>
      <c r="L145" s="157"/>
      <c r="M145" s="149"/>
      <c r="N145" s="178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8">
        <f>SUM(N145,P145,R145,T145,V145,X145,-AK145)</f>
        <v>0</v>
      </c>
      <c r="AA145" s="179">
        <f>SUM(O145,Q145,S145,U145,W145,Y145,-AS145)</f>
        <v>0</v>
      </c>
      <c r="AB145" s="366">
        <f>SUM(Z145:AA145)</f>
        <v>0</v>
      </c>
      <c r="AD145" s="134">
        <f t="shared" si="30"/>
        <v>0</v>
      </c>
      <c r="AE145" s="402">
        <f t="shared" si="31"/>
        <v>0</v>
      </c>
      <c r="AF145" s="175">
        <f t="shared" si="32"/>
        <v>0</v>
      </c>
      <c r="AG145" s="175">
        <f t="shared" si="33"/>
        <v>0</v>
      </c>
      <c r="AH145" s="175">
        <f t="shared" si="34"/>
        <v>0</v>
      </c>
      <c r="AI145" s="175">
        <f t="shared" si="35"/>
        <v>0</v>
      </c>
      <c r="AJ145" s="175">
        <f t="shared" si="36"/>
        <v>0</v>
      </c>
      <c r="AK145" s="396">
        <f t="shared" si="37"/>
        <v>0</v>
      </c>
      <c r="AL145" s="175"/>
      <c r="AM145" s="175">
        <f t="shared" si="38"/>
        <v>0</v>
      </c>
      <c r="AN145" s="175">
        <f t="shared" si="39"/>
        <v>0</v>
      </c>
      <c r="AO145" s="175">
        <f t="shared" si="40"/>
        <v>0</v>
      </c>
      <c r="AP145" s="175">
        <f t="shared" si="41"/>
        <v>0</v>
      </c>
      <c r="AQ145" s="175">
        <f t="shared" si="42"/>
        <v>0</v>
      </c>
      <c r="AR145" s="175">
        <f t="shared" si="43"/>
        <v>0</v>
      </c>
      <c r="AS145" s="401">
        <f t="shared" si="44"/>
        <v>0</v>
      </c>
    </row>
    <row r="146" spans="2:45" ht="18" hidden="1" thickBot="1">
      <c r="B146" s="425"/>
      <c r="C146" s="373">
        <v>23</v>
      </c>
      <c r="D146" s="113"/>
      <c r="E146" s="271"/>
      <c r="F146" s="111"/>
      <c r="G146" s="131"/>
      <c r="H146" s="131"/>
      <c r="I146" s="116">
        <v>4</v>
      </c>
      <c r="J146" s="155"/>
      <c r="K146" s="156"/>
      <c r="L146" s="157"/>
      <c r="M146" s="149"/>
      <c r="N146" s="178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8">
        <f>SUM(N146,P146,R146,T146,V146,X146,-AK146)</f>
        <v>0</v>
      </c>
      <c r="AA146" s="179">
        <f>SUM(O146,Q146,S146,U146,W146,Y146,-AS146)</f>
        <v>0</v>
      </c>
      <c r="AB146" s="366">
        <f>SUM(Z146:AA146)</f>
        <v>0</v>
      </c>
      <c r="AD146" s="134">
        <f t="shared" si="30"/>
        <v>0</v>
      </c>
      <c r="AE146" s="402">
        <f t="shared" si="31"/>
        <v>0</v>
      </c>
      <c r="AF146" s="175">
        <f t="shared" si="32"/>
        <v>0</v>
      </c>
      <c r="AG146" s="175">
        <f t="shared" si="33"/>
        <v>0</v>
      </c>
      <c r="AH146" s="175">
        <f t="shared" si="34"/>
        <v>0</v>
      </c>
      <c r="AI146" s="175">
        <f t="shared" si="35"/>
        <v>0</v>
      </c>
      <c r="AJ146" s="175">
        <f t="shared" si="36"/>
        <v>0</v>
      </c>
      <c r="AK146" s="396">
        <f t="shared" si="37"/>
        <v>0</v>
      </c>
      <c r="AL146" s="175"/>
      <c r="AM146" s="175">
        <f t="shared" si="38"/>
        <v>0</v>
      </c>
      <c r="AN146" s="175">
        <f t="shared" si="39"/>
        <v>0</v>
      </c>
      <c r="AO146" s="175">
        <f t="shared" si="40"/>
        <v>0</v>
      </c>
      <c r="AP146" s="175">
        <f t="shared" si="41"/>
        <v>0</v>
      </c>
      <c r="AQ146" s="175">
        <f t="shared" si="42"/>
        <v>0</v>
      </c>
      <c r="AR146" s="175">
        <f t="shared" si="43"/>
        <v>0</v>
      </c>
      <c r="AS146" s="401">
        <f t="shared" si="44"/>
        <v>0</v>
      </c>
    </row>
    <row r="147" spans="2:45" ht="18" hidden="1" thickBot="1">
      <c r="B147" s="425"/>
      <c r="C147" s="373">
        <v>24</v>
      </c>
      <c r="D147" s="113"/>
      <c r="E147" s="271"/>
      <c r="F147" s="111"/>
      <c r="G147" s="131"/>
      <c r="H147" s="131"/>
      <c r="I147" s="116">
        <v>4</v>
      </c>
      <c r="J147" s="155"/>
      <c r="K147" s="156"/>
      <c r="L147" s="157"/>
      <c r="M147" s="149"/>
      <c r="N147" s="178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8">
        <f>SUM(N147,P147,R147,T147,V147,X147,-AK147)</f>
        <v>0</v>
      </c>
      <c r="AA147" s="179">
        <f>SUM(O147,Q147,S147,U147,W147,Y147,-AS147)</f>
        <v>0</v>
      </c>
      <c r="AB147" s="366">
        <f>SUM(Z147:AA147)</f>
        <v>0</v>
      </c>
      <c r="AD147" s="134">
        <f t="shared" si="30"/>
        <v>0</v>
      </c>
      <c r="AE147" s="402">
        <f t="shared" si="31"/>
        <v>0</v>
      </c>
      <c r="AF147" s="175">
        <f t="shared" si="32"/>
        <v>0</v>
      </c>
      <c r="AG147" s="175">
        <f t="shared" si="33"/>
        <v>0</v>
      </c>
      <c r="AH147" s="175">
        <f t="shared" si="34"/>
        <v>0</v>
      </c>
      <c r="AI147" s="175">
        <f t="shared" si="35"/>
        <v>0</v>
      </c>
      <c r="AJ147" s="175">
        <f t="shared" si="36"/>
        <v>0</v>
      </c>
      <c r="AK147" s="396">
        <f t="shared" si="37"/>
        <v>0</v>
      </c>
      <c r="AL147" s="175"/>
      <c r="AM147" s="175">
        <f t="shared" si="38"/>
        <v>0</v>
      </c>
      <c r="AN147" s="175">
        <f t="shared" si="39"/>
        <v>0</v>
      </c>
      <c r="AO147" s="175">
        <f t="shared" si="40"/>
        <v>0</v>
      </c>
      <c r="AP147" s="175">
        <f t="shared" si="41"/>
        <v>0</v>
      </c>
      <c r="AQ147" s="175">
        <f t="shared" si="42"/>
        <v>0</v>
      </c>
      <c r="AR147" s="175">
        <f t="shared" si="43"/>
        <v>0</v>
      </c>
      <c r="AS147" s="401">
        <f t="shared" si="44"/>
        <v>0</v>
      </c>
    </row>
    <row r="148" spans="2:45" ht="18" hidden="1" thickBot="1">
      <c r="B148" s="425"/>
      <c r="C148" s="373">
        <v>25</v>
      </c>
      <c r="D148" s="113"/>
      <c r="E148" s="271"/>
      <c r="F148" s="111"/>
      <c r="G148" s="131"/>
      <c r="H148" s="131"/>
      <c r="I148" s="116">
        <v>4</v>
      </c>
      <c r="J148" s="155"/>
      <c r="K148" s="156"/>
      <c r="L148" s="157"/>
      <c r="M148" s="149"/>
      <c r="N148" s="178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8">
        <f>SUM(N148,P148,R148,T148,V148,X148,-AK148)</f>
        <v>0</v>
      </c>
      <c r="AA148" s="179">
        <f>SUM(O148,Q148,S148,U148,W148,Y148,-AS148)</f>
        <v>0</v>
      </c>
      <c r="AB148" s="366">
        <f>SUM(Z148:AA148)</f>
        <v>0</v>
      </c>
      <c r="AD148" s="134">
        <f t="shared" si="30"/>
        <v>0</v>
      </c>
      <c r="AE148" s="402">
        <f t="shared" si="31"/>
        <v>0</v>
      </c>
      <c r="AF148" s="175">
        <f t="shared" si="32"/>
        <v>0</v>
      </c>
      <c r="AG148" s="175">
        <f t="shared" si="33"/>
        <v>0</v>
      </c>
      <c r="AH148" s="175">
        <f t="shared" si="34"/>
        <v>0</v>
      </c>
      <c r="AI148" s="175">
        <f t="shared" si="35"/>
        <v>0</v>
      </c>
      <c r="AJ148" s="175">
        <f t="shared" si="36"/>
        <v>0</v>
      </c>
      <c r="AK148" s="396">
        <f t="shared" si="37"/>
        <v>0</v>
      </c>
      <c r="AL148" s="175"/>
      <c r="AM148" s="175">
        <f t="shared" si="38"/>
        <v>0</v>
      </c>
      <c r="AN148" s="175">
        <f t="shared" si="39"/>
        <v>0</v>
      </c>
      <c r="AO148" s="175">
        <f t="shared" si="40"/>
        <v>0</v>
      </c>
      <c r="AP148" s="175">
        <f t="shared" si="41"/>
        <v>0</v>
      </c>
      <c r="AQ148" s="175">
        <f t="shared" si="42"/>
        <v>0</v>
      </c>
      <c r="AR148" s="175">
        <f t="shared" si="43"/>
        <v>0</v>
      </c>
      <c r="AS148" s="401">
        <f t="shared" si="44"/>
        <v>0</v>
      </c>
    </row>
    <row r="149" spans="2:45" ht="18" hidden="1" thickBot="1">
      <c r="B149" s="425"/>
      <c r="C149" s="373">
        <v>26</v>
      </c>
      <c r="D149" s="113"/>
      <c r="E149" s="271"/>
      <c r="F149" s="111"/>
      <c r="G149" s="131"/>
      <c r="H149" s="131"/>
      <c r="I149" s="116">
        <v>4</v>
      </c>
      <c r="J149" s="155"/>
      <c r="K149" s="156"/>
      <c r="L149" s="157"/>
      <c r="M149" s="149"/>
      <c r="N149" s="178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8">
        <f>SUM(N149,P149,R149,T149,V149,X149,-AK149)</f>
        <v>0</v>
      </c>
      <c r="AA149" s="179">
        <f>SUM(O149,Q149,S149,U149,W149,Y149,-AS149)</f>
        <v>0</v>
      </c>
      <c r="AB149" s="366">
        <f>SUM(Z149:AA149)</f>
        <v>0</v>
      </c>
      <c r="AD149" s="134">
        <f t="shared" si="30"/>
        <v>0</v>
      </c>
      <c r="AE149" s="402">
        <f t="shared" si="31"/>
        <v>0</v>
      </c>
      <c r="AF149" s="175">
        <f t="shared" si="32"/>
        <v>0</v>
      </c>
      <c r="AG149" s="175">
        <f t="shared" si="33"/>
        <v>0</v>
      </c>
      <c r="AH149" s="175">
        <f t="shared" si="34"/>
        <v>0</v>
      </c>
      <c r="AI149" s="175">
        <f t="shared" si="35"/>
        <v>0</v>
      </c>
      <c r="AJ149" s="175">
        <f t="shared" si="36"/>
        <v>0</v>
      </c>
      <c r="AK149" s="396">
        <f t="shared" si="37"/>
        <v>0</v>
      </c>
      <c r="AL149" s="175"/>
      <c r="AM149" s="175">
        <f t="shared" si="38"/>
        <v>0</v>
      </c>
      <c r="AN149" s="175">
        <f t="shared" si="39"/>
        <v>0</v>
      </c>
      <c r="AO149" s="175">
        <f t="shared" si="40"/>
        <v>0</v>
      </c>
      <c r="AP149" s="175">
        <f t="shared" si="41"/>
        <v>0</v>
      </c>
      <c r="AQ149" s="175">
        <f t="shared" si="42"/>
        <v>0</v>
      </c>
      <c r="AR149" s="175">
        <f t="shared" si="43"/>
        <v>0</v>
      </c>
      <c r="AS149" s="401">
        <f t="shared" si="44"/>
        <v>0</v>
      </c>
    </row>
    <row r="150" spans="2:45" ht="18" hidden="1" thickBot="1">
      <c r="B150" s="425"/>
      <c r="C150" s="373">
        <v>27</v>
      </c>
      <c r="D150" s="113"/>
      <c r="E150" s="271"/>
      <c r="F150" s="111"/>
      <c r="G150" s="131"/>
      <c r="H150" s="131"/>
      <c r="I150" s="116">
        <v>4</v>
      </c>
      <c r="J150" s="155"/>
      <c r="K150" s="156"/>
      <c r="L150" s="157"/>
      <c r="M150" s="149"/>
      <c r="N150" s="178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8">
        <f>SUM(N150,P150,R150,T150,V150,X150,-AK150)</f>
        <v>0</v>
      </c>
      <c r="AA150" s="179">
        <f>SUM(O150,Q150,S150,U150,W150,Y150,-AS150)</f>
        <v>0</v>
      </c>
      <c r="AB150" s="366">
        <f>SUM(Z150:AA150)</f>
        <v>0</v>
      </c>
      <c r="AD150" s="134">
        <f t="shared" si="30"/>
        <v>0</v>
      </c>
      <c r="AE150" s="402">
        <f t="shared" si="31"/>
        <v>0</v>
      </c>
      <c r="AF150" s="175">
        <f t="shared" si="32"/>
        <v>0</v>
      </c>
      <c r="AG150" s="175">
        <f t="shared" si="33"/>
        <v>0</v>
      </c>
      <c r="AH150" s="175">
        <f t="shared" si="34"/>
        <v>0</v>
      </c>
      <c r="AI150" s="175">
        <f t="shared" si="35"/>
        <v>0</v>
      </c>
      <c r="AJ150" s="175">
        <f t="shared" si="36"/>
        <v>0</v>
      </c>
      <c r="AK150" s="396">
        <f t="shared" si="37"/>
        <v>0</v>
      </c>
      <c r="AL150" s="175"/>
      <c r="AM150" s="175">
        <f t="shared" si="38"/>
        <v>0</v>
      </c>
      <c r="AN150" s="175">
        <f t="shared" si="39"/>
        <v>0</v>
      </c>
      <c r="AO150" s="175">
        <f t="shared" si="40"/>
        <v>0</v>
      </c>
      <c r="AP150" s="175">
        <f t="shared" si="41"/>
        <v>0</v>
      </c>
      <c r="AQ150" s="175">
        <f t="shared" si="42"/>
        <v>0</v>
      </c>
      <c r="AR150" s="175">
        <f t="shared" si="43"/>
        <v>0</v>
      </c>
      <c r="AS150" s="401">
        <f t="shared" si="44"/>
        <v>0</v>
      </c>
    </row>
    <row r="151" spans="2:45" ht="18" hidden="1" thickBot="1">
      <c r="B151" s="425"/>
      <c r="C151" s="373">
        <v>28</v>
      </c>
      <c r="D151" s="113"/>
      <c r="E151" s="271"/>
      <c r="F151" s="111"/>
      <c r="G151" s="131"/>
      <c r="H151" s="131"/>
      <c r="I151" s="116">
        <v>4</v>
      </c>
      <c r="J151" s="155"/>
      <c r="K151" s="156"/>
      <c r="L151" s="157"/>
      <c r="M151" s="149"/>
      <c r="N151" s="178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8">
        <f>SUM(N151,P151,R151,T151,V151,X151,-AK151)</f>
        <v>0</v>
      </c>
      <c r="AA151" s="179">
        <f>SUM(O151,Q151,S151,U151,W151,Y151,-AS151)</f>
        <v>0</v>
      </c>
      <c r="AB151" s="366">
        <f>SUM(Z151:AA151)</f>
        <v>0</v>
      </c>
      <c r="AD151" s="134">
        <f t="shared" si="30"/>
        <v>0</v>
      </c>
      <c r="AE151" s="402">
        <f t="shared" si="31"/>
        <v>0</v>
      </c>
      <c r="AF151" s="175">
        <f t="shared" si="32"/>
        <v>0</v>
      </c>
      <c r="AG151" s="175">
        <f t="shared" si="33"/>
        <v>0</v>
      </c>
      <c r="AH151" s="175">
        <f t="shared" si="34"/>
        <v>0</v>
      </c>
      <c r="AI151" s="175">
        <f t="shared" si="35"/>
        <v>0</v>
      </c>
      <c r="AJ151" s="175">
        <f t="shared" si="36"/>
        <v>0</v>
      </c>
      <c r="AK151" s="396">
        <f t="shared" si="37"/>
        <v>0</v>
      </c>
      <c r="AL151" s="175"/>
      <c r="AM151" s="175">
        <f t="shared" si="38"/>
        <v>0</v>
      </c>
      <c r="AN151" s="175">
        <f t="shared" si="39"/>
        <v>0</v>
      </c>
      <c r="AO151" s="175">
        <f t="shared" si="40"/>
        <v>0</v>
      </c>
      <c r="AP151" s="175">
        <f t="shared" si="41"/>
        <v>0</v>
      </c>
      <c r="AQ151" s="175">
        <f t="shared" si="42"/>
        <v>0</v>
      </c>
      <c r="AR151" s="175">
        <f t="shared" si="43"/>
        <v>0</v>
      </c>
      <c r="AS151" s="401">
        <f t="shared" si="44"/>
        <v>0</v>
      </c>
    </row>
    <row r="152" spans="2:45" ht="18" hidden="1" thickBot="1">
      <c r="B152" s="425"/>
      <c r="C152" s="373">
        <v>29</v>
      </c>
      <c r="D152" s="113"/>
      <c r="E152" s="271"/>
      <c r="F152" s="111"/>
      <c r="G152" s="131"/>
      <c r="H152" s="131"/>
      <c r="I152" s="116">
        <v>4</v>
      </c>
      <c r="J152" s="155"/>
      <c r="K152" s="156"/>
      <c r="L152" s="157"/>
      <c r="M152" s="149"/>
      <c r="N152" s="178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8">
        <f>SUM(N152,P152,R152,T152,V152,X152,-AK152)</f>
        <v>0</v>
      </c>
      <c r="AA152" s="179">
        <f>SUM(O152,Q152,S152,U152,W152,Y152,-AS152)</f>
        <v>0</v>
      </c>
      <c r="AB152" s="366">
        <f>SUM(Z152:AA152)</f>
        <v>0</v>
      </c>
      <c r="AD152" s="134">
        <f t="shared" si="30"/>
        <v>0</v>
      </c>
      <c r="AE152" s="402">
        <f t="shared" si="31"/>
        <v>0</v>
      </c>
      <c r="AF152" s="175">
        <f t="shared" si="32"/>
        <v>0</v>
      </c>
      <c r="AG152" s="175">
        <f t="shared" si="33"/>
        <v>0</v>
      </c>
      <c r="AH152" s="175">
        <f t="shared" si="34"/>
        <v>0</v>
      </c>
      <c r="AI152" s="175">
        <f t="shared" si="35"/>
        <v>0</v>
      </c>
      <c r="AJ152" s="175">
        <f t="shared" si="36"/>
        <v>0</v>
      </c>
      <c r="AK152" s="396">
        <f t="shared" si="37"/>
        <v>0</v>
      </c>
      <c r="AL152" s="175"/>
      <c r="AM152" s="175">
        <f t="shared" si="38"/>
        <v>0</v>
      </c>
      <c r="AN152" s="175">
        <f t="shared" si="39"/>
        <v>0</v>
      </c>
      <c r="AO152" s="175">
        <f t="shared" si="40"/>
        <v>0</v>
      </c>
      <c r="AP152" s="175">
        <f t="shared" si="41"/>
        <v>0</v>
      </c>
      <c r="AQ152" s="175">
        <f t="shared" si="42"/>
        <v>0</v>
      </c>
      <c r="AR152" s="175">
        <f t="shared" si="43"/>
        <v>0</v>
      </c>
      <c r="AS152" s="401">
        <f t="shared" si="44"/>
        <v>0</v>
      </c>
    </row>
    <row r="153" spans="2:45" ht="18" hidden="1" thickBot="1">
      <c r="B153" s="425"/>
      <c r="C153" s="373">
        <v>30</v>
      </c>
      <c r="D153" s="113"/>
      <c r="E153" s="271"/>
      <c r="F153" s="111"/>
      <c r="G153" s="131"/>
      <c r="H153" s="131"/>
      <c r="I153" s="116">
        <v>4</v>
      </c>
      <c r="J153" s="155"/>
      <c r="K153" s="156"/>
      <c r="L153" s="157"/>
      <c r="M153" s="149"/>
      <c r="N153" s="178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8">
        <f>SUM(N153,P153,R153,T153,V153,X153,-AK153)</f>
        <v>0</v>
      </c>
      <c r="AA153" s="179">
        <f>SUM(O153,Q153,S153,U153,W153,Y153,-AS153)</f>
        <v>0</v>
      </c>
      <c r="AB153" s="366">
        <f>SUM(Z153:AA153)</f>
        <v>0</v>
      </c>
      <c r="AD153" s="134">
        <f t="shared" si="30"/>
        <v>0</v>
      </c>
      <c r="AE153" s="402">
        <f t="shared" si="31"/>
        <v>0</v>
      </c>
      <c r="AF153" s="175">
        <f t="shared" si="32"/>
        <v>0</v>
      </c>
      <c r="AG153" s="175">
        <f t="shared" si="33"/>
        <v>0</v>
      </c>
      <c r="AH153" s="175">
        <f t="shared" si="34"/>
        <v>0</v>
      </c>
      <c r="AI153" s="175">
        <f t="shared" si="35"/>
        <v>0</v>
      </c>
      <c r="AJ153" s="175">
        <f t="shared" si="36"/>
        <v>0</v>
      </c>
      <c r="AK153" s="396">
        <f t="shared" si="37"/>
        <v>0</v>
      </c>
      <c r="AL153" s="175"/>
      <c r="AM153" s="175">
        <f t="shared" si="38"/>
        <v>0</v>
      </c>
      <c r="AN153" s="175">
        <f t="shared" si="39"/>
        <v>0</v>
      </c>
      <c r="AO153" s="175">
        <f t="shared" si="40"/>
        <v>0</v>
      </c>
      <c r="AP153" s="175">
        <f t="shared" si="41"/>
        <v>0</v>
      </c>
      <c r="AQ153" s="175">
        <f t="shared" si="42"/>
        <v>0</v>
      </c>
      <c r="AR153" s="175">
        <f t="shared" si="43"/>
        <v>0</v>
      </c>
      <c r="AS153" s="401">
        <f t="shared" si="44"/>
        <v>0</v>
      </c>
    </row>
    <row r="154" spans="2:45" ht="16.5" hidden="1" thickBot="1">
      <c r="B154" s="425"/>
      <c r="C154" s="373">
        <v>31</v>
      </c>
      <c r="D154" s="113"/>
      <c r="E154" s="271"/>
      <c r="F154" s="111"/>
      <c r="G154" s="131"/>
      <c r="H154" s="131"/>
      <c r="I154" s="116">
        <v>4</v>
      </c>
      <c r="J154" s="155"/>
      <c r="K154" s="156"/>
      <c r="L154" s="157"/>
      <c r="M154" s="149"/>
      <c r="N154" s="178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8">
        <f>SUM(N154,P154,R154,T154,V154,X154,-AK154)</f>
        <v>0</v>
      </c>
      <c r="AA154" s="179">
        <f>SUM(O154,Q154,S154,U154,W154,Y154,-AS154)</f>
        <v>0</v>
      </c>
      <c r="AB154" s="366">
        <f>SUM(Z154:AA154)</f>
        <v>0</v>
      </c>
      <c r="AD154" s="134">
        <f t="shared" si="30"/>
        <v>0</v>
      </c>
      <c r="AE154" s="402">
        <f t="shared" si="31"/>
        <v>0</v>
      </c>
      <c r="AF154" s="175">
        <f t="shared" si="32"/>
        <v>0</v>
      </c>
      <c r="AG154" s="175">
        <f t="shared" si="33"/>
        <v>0</v>
      </c>
      <c r="AH154" s="175">
        <f t="shared" si="34"/>
        <v>0</v>
      </c>
      <c r="AI154" s="175">
        <f t="shared" si="35"/>
        <v>0</v>
      </c>
      <c r="AJ154" s="175">
        <f t="shared" si="36"/>
        <v>0</v>
      </c>
      <c r="AK154" s="396">
        <f t="shared" si="37"/>
        <v>0</v>
      </c>
      <c r="AL154" s="175"/>
      <c r="AM154" s="175">
        <f t="shared" si="38"/>
        <v>0</v>
      </c>
      <c r="AN154" s="175">
        <f t="shared" si="39"/>
        <v>0</v>
      </c>
      <c r="AO154" s="175">
        <f t="shared" si="40"/>
        <v>0</v>
      </c>
      <c r="AP154" s="175">
        <f t="shared" si="41"/>
        <v>0</v>
      </c>
      <c r="AQ154" s="175">
        <f t="shared" si="42"/>
        <v>0</v>
      </c>
      <c r="AR154" s="175">
        <f t="shared" si="43"/>
        <v>0</v>
      </c>
      <c r="AS154" s="401">
        <f t="shared" si="44"/>
        <v>0</v>
      </c>
    </row>
    <row r="155" spans="2:45" ht="18" hidden="1" thickBot="1">
      <c r="B155" s="425"/>
      <c r="C155" s="373">
        <v>32</v>
      </c>
      <c r="D155" s="113"/>
      <c r="E155" s="271"/>
      <c r="F155" s="111"/>
      <c r="G155" s="131"/>
      <c r="H155" s="131"/>
      <c r="I155" s="116">
        <v>4</v>
      </c>
      <c r="J155" s="155"/>
      <c r="K155" s="156"/>
      <c r="L155" s="157"/>
      <c r="M155" s="149"/>
      <c r="N155" s="178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8">
        <f>SUM(N155,P155,R155,T155,V155,X155,-AK155)</f>
        <v>0</v>
      </c>
      <c r="AA155" s="179">
        <f>SUM(O155,Q155,S155,U155,W155,Y155,-AS155)</f>
        <v>0</v>
      </c>
      <c r="AB155" s="366">
        <f>SUM(Z155:AA155)</f>
        <v>0</v>
      </c>
      <c r="AD155" s="134">
        <f t="shared" si="30"/>
        <v>0</v>
      </c>
      <c r="AE155" s="402">
        <f t="shared" si="31"/>
        <v>0</v>
      </c>
      <c r="AF155" s="175">
        <f t="shared" si="32"/>
        <v>0</v>
      </c>
      <c r="AG155" s="175">
        <f t="shared" si="33"/>
        <v>0</v>
      </c>
      <c r="AH155" s="175">
        <f t="shared" si="34"/>
        <v>0</v>
      </c>
      <c r="AI155" s="175">
        <f t="shared" si="35"/>
        <v>0</v>
      </c>
      <c r="AJ155" s="175">
        <f t="shared" si="36"/>
        <v>0</v>
      </c>
      <c r="AK155" s="396">
        <f t="shared" si="37"/>
        <v>0</v>
      </c>
      <c r="AL155" s="175"/>
      <c r="AM155" s="175">
        <f t="shared" si="38"/>
        <v>0</v>
      </c>
      <c r="AN155" s="175">
        <f t="shared" si="39"/>
        <v>0</v>
      </c>
      <c r="AO155" s="175">
        <f t="shared" si="40"/>
        <v>0</v>
      </c>
      <c r="AP155" s="175">
        <f t="shared" si="41"/>
        <v>0</v>
      </c>
      <c r="AQ155" s="175">
        <f t="shared" si="42"/>
        <v>0</v>
      </c>
      <c r="AR155" s="175">
        <f t="shared" si="43"/>
        <v>0</v>
      </c>
      <c r="AS155" s="401">
        <f t="shared" si="44"/>
        <v>0</v>
      </c>
    </row>
    <row r="156" spans="2:45" ht="18" hidden="1" thickBot="1">
      <c r="B156" s="425"/>
      <c r="C156" s="373">
        <v>33</v>
      </c>
      <c r="D156" s="113"/>
      <c r="E156" s="271"/>
      <c r="F156" s="111"/>
      <c r="G156" s="131"/>
      <c r="H156" s="131"/>
      <c r="I156" s="116">
        <v>4</v>
      </c>
      <c r="J156" s="155"/>
      <c r="K156" s="156"/>
      <c r="L156" s="157"/>
      <c r="M156" s="149"/>
      <c r="N156" s="178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8">
        <f>SUM(N156,P156,R156,T156,V156,X156,-AK156)</f>
        <v>0</v>
      </c>
      <c r="AA156" s="179">
        <f>SUM(O156,Q156,S156,U156,W156,Y156,-AS156)</f>
        <v>0</v>
      </c>
      <c r="AB156" s="366">
        <f>SUM(Z156:AA156)</f>
        <v>0</v>
      </c>
      <c r="AD156" s="134">
        <f t="shared" si="30"/>
        <v>0</v>
      </c>
      <c r="AE156" s="402">
        <f t="shared" si="31"/>
        <v>0</v>
      </c>
      <c r="AF156" s="175">
        <f t="shared" si="32"/>
        <v>0</v>
      </c>
      <c r="AG156" s="175">
        <f t="shared" si="33"/>
        <v>0</v>
      </c>
      <c r="AH156" s="175">
        <f t="shared" si="34"/>
        <v>0</v>
      </c>
      <c r="AI156" s="175">
        <f t="shared" si="35"/>
        <v>0</v>
      </c>
      <c r="AJ156" s="175">
        <f t="shared" si="36"/>
        <v>0</v>
      </c>
      <c r="AK156" s="396">
        <f t="shared" si="37"/>
        <v>0</v>
      </c>
      <c r="AL156" s="175"/>
      <c r="AM156" s="175">
        <f t="shared" si="38"/>
        <v>0</v>
      </c>
      <c r="AN156" s="175">
        <f t="shared" si="39"/>
        <v>0</v>
      </c>
      <c r="AO156" s="175">
        <f t="shared" si="40"/>
        <v>0</v>
      </c>
      <c r="AP156" s="175">
        <f t="shared" si="41"/>
        <v>0</v>
      </c>
      <c r="AQ156" s="175">
        <f t="shared" si="42"/>
        <v>0</v>
      </c>
      <c r="AR156" s="175">
        <f t="shared" si="43"/>
        <v>0</v>
      </c>
      <c r="AS156" s="401">
        <f t="shared" si="44"/>
        <v>0</v>
      </c>
    </row>
    <row r="157" spans="2:45" ht="18" hidden="1" thickBot="1">
      <c r="B157" s="425"/>
      <c r="C157" s="373">
        <v>34</v>
      </c>
      <c r="D157" s="113"/>
      <c r="E157" s="271"/>
      <c r="F157" s="111"/>
      <c r="G157" s="131"/>
      <c r="H157" s="131"/>
      <c r="I157" s="116">
        <v>4</v>
      </c>
      <c r="J157" s="155"/>
      <c r="K157" s="156"/>
      <c r="L157" s="157"/>
      <c r="M157" s="149"/>
      <c r="N157" s="178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8">
        <f>SUM(N157,P157,R157,T157,V157,X157,-AK157)</f>
        <v>0</v>
      </c>
      <c r="AA157" s="179">
        <f>SUM(O157,Q157,S157,U157,W157,Y157,-AS157)</f>
        <v>0</v>
      </c>
      <c r="AB157" s="366">
        <f>SUM(Z157:AA157)</f>
        <v>0</v>
      </c>
      <c r="AD157" s="134">
        <f t="shared" si="30"/>
        <v>0</v>
      </c>
      <c r="AE157" s="402">
        <f t="shared" si="31"/>
        <v>0</v>
      </c>
      <c r="AF157" s="175">
        <f t="shared" si="32"/>
        <v>0</v>
      </c>
      <c r="AG157" s="175">
        <f t="shared" si="33"/>
        <v>0</v>
      </c>
      <c r="AH157" s="175">
        <f t="shared" si="34"/>
        <v>0</v>
      </c>
      <c r="AI157" s="175">
        <f t="shared" si="35"/>
        <v>0</v>
      </c>
      <c r="AJ157" s="175">
        <f t="shared" si="36"/>
        <v>0</v>
      </c>
      <c r="AK157" s="396">
        <f t="shared" si="37"/>
        <v>0</v>
      </c>
      <c r="AL157" s="175"/>
      <c r="AM157" s="175">
        <f t="shared" si="38"/>
        <v>0</v>
      </c>
      <c r="AN157" s="175">
        <f t="shared" si="39"/>
        <v>0</v>
      </c>
      <c r="AO157" s="175">
        <f t="shared" si="40"/>
        <v>0</v>
      </c>
      <c r="AP157" s="175">
        <f t="shared" si="41"/>
        <v>0</v>
      </c>
      <c r="AQ157" s="175">
        <f t="shared" si="42"/>
        <v>0</v>
      </c>
      <c r="AR157" s="175">
        <f t="shared" si="43"/>
        <v>0</v>
      </c>
      <c r="AS157" s="401">
        <f t="shared" si="44"/>
        <v>0</v>
      </c>
    </row>
    <row r="158" spans="2:45" ht="18" hidden="1" thickBot="1">
      <c r="B158" s="425"/>
      <c r="C158" s="373">
        <v>35</v>
      </c>
      <c r="D158" s="113"/>
      <c r="E158" s="271"/>
      <c r="F158" s="111"/>
      <c r="G158" s="131"/>
      <c r="H158" s="131"/>
      <c r="I158" s="112">
        <v>4</v>
      </c>
      <c r="J158" s="155"/>
      <c r="K158" s="156"/>
      <c r="L158" s="157"/>
      <c r="M158" s="149"/>
      <c r="N158" s="178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8">
        <f>SUM(N158,P158,R158,T158,V158,X158,-AK158)</f>
        <v>0</v>
      </c>
      <c r="AA158" s="179">
        <f>SUM(O158,Q158,S158,U158,W158,Y158,-AS158)</f>
        <v>0</v>
      </c>
      <c r="AB158" s="366">
        <f>SUM(Z158:AA158)</f>
        <v>0</v>
      </c>
      <c r="AD158" s="134">
        <f t="shared" si="30"/>
        <v>0</v>
      </c>
      <c r="AE158" s="402">
        <f t="shared" si="31"/>
        <v>0</v>
      </c>
      <c r="AF158" s="175">
        <f t="shared" si="32"/>
        <v>0</v>
      </c>
      <c r="AG158" s="175">
        <f t="shared" si="33"/>
        <v>0</v>
      </c>
      <c r="AH158" s="175">
        <f t="shared" si="34"/>
        <v>0</v>
      </c>
      <c r="AI158" s="175">
        <f t="shared" si="35"/>
        <v>0</v>
      </c>
      <c r="AJ158" s="175">
        <f t="shared" si="36"/>
        <v>0</v>
      </c>
      <c r="AK158" s="396">
        <f t="shared" si="37"/>
        <v>0</v>
      </c>
      <c r="AL158" s="175"/>
      <c r="AM158" s="175">
        <f t="shared" si="38"/>
        <v>0</v>
      </c>
      <c r="AN158" s="175">
        <f t="shared" si="39"/>
        <v>0</v>
      </c>
      <c r="AO158" s="175">
        <f t="shared" si="40"/>
        <v>0</v>
      </c>
      <c r="AP158" s="175">
        <f t="shared" si="41"/>
        <v>0</v>
      </c>
      <c r="AQ158" s="175">
        <f t="shared" si="42"/>
        <v>0</v>
      </c>
      <c r="AR158" s="175">
        <f t="shared" si="43"/>
        <v>0</v>
      </c>
      <c r="AS158" s="401">
        <f t="shared" si="44"/>
        <v>0</v>
      </c>
    </row>
    <row r="159" spans="2:45" ht="18" hidden="1" thickBot="1">
      <c r="B159" s="425"/>
      <c r="C159" s="373">
        <v>36</v>
      </c>
      <c r="D159" s="113"/>
      <c r="E159" s="271"/>
      <c r="F159" s="111"/>
      <c r="G159" s="131"/>
      <c r="H159" s="131"/>
      <c r="I159" s="112">
        <v>4</v>
      </c>
      <c r="J159" s="155"/>
      <c r="K159" s="156"/>
      <c r="L159" s="157"/>
      <c r="M159" s="149"/>
      <c r="N159" s="178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8">
        <f>SUM(N159,P159,R159,T159,V159,X159,-AK159)</f>
        <v>0</v>
      </c>
      <c r="AA159" s="179">
        <f>SUM(O159,Q159,S159,U159,W159,Y159,-AS159)</f>
        <v>0</v>
      </c>
      <c r="AB159" s="366">
        <f>SUM(Z159:AA159)</f>
        <v>0</v>
      </c>
      <c r="AD159" s="134">
        <f t="shared" si="30"/>
        <v>0</v>
      </c>
      <c r="AE159" s="402">
        <f t="shared" si="31"/>
        <v>0</v>
      </c>
      <c r="AF159" s="175">
        <f t="shared" si="32"/>
        <v>0</v>
      </c>
      <c r="AG159" s="175">
        <f t="shared" si="33"/>
        <v>0</v>
      </c>
      <c r="AH159" s="175">
        <f t="shared" si="34"/>
        <v>0</v>
      </c>
      <c r="AI159" s="175">
        <f t="shared" si="35"/>
        <v>0</v>
      </c>
      <c r="AJ159" s="175">
        <f t="shared" si="36"/>
        <v>0</v>
      </c>
      <c r="AK159" s="396">
        <f t="shared" si="37"/>
        <v>0</v>
      </c>
      <c r="AL159" s="175"/>
      <c r="AM159" s="175">
        <f t="shared" si="38"/>
        <v>0</v>
      </c>
      <c r="AN159" s="175">
        <f t="shared" si="39"/>
        <v>0</v>
      </c>
      <c r="AO159" s="175">
        <f t="shared" si="40"/>
        <v>0</v>
      </c>
      <c r="AP159" s="175">
        <f t="shared" si="41"/>
        <v>0</v>
      </c>
      <c r="AQ159" s="175">
        <f t="shared" si="42"/>
        <v>0</v>
      </c>
      <c r="AR159" s="175">
        <f t="shared" si="43"/>
        <v>0</v>
      </c>
      <c r="AS159" s="401">
        <f t="shared" si="44"/>
        <v>0</v>
      </c>
    </row>
    <row r="160" spans="2:45" ht="18" hidden="1" thickBot="1">
      <c r="B160" s="425"/>
      <c r="C160" s="373">
        <v>37</v>
      </c>
      <c r="D160" s="113"/>
      <c r="E160" s="271"/>
      <c r="F160" s="111"/>
      <c r="G160" s="131"/>
      <c r="H160" s="131"/>
      <c r="I160" s="112">
        <v>4</v>
      </c>
      <c r="J160" s="155"/>
      <c r="K160" s="156"/>
      <c r="L160" s="157"/>
      <c r="M160" s="149"/>
      <c r="N160" s="178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8">
        <f>SUM(N160,P160,R160,T160,V160,X160,-AK160)</f>
        <v>0</v>
      </c>
      <c r="AA160" s="179">
        <f>SUM(O160,Q160,S160,U160,W160,Y160,-AS160)</f>
        <v>0</v>
      </c>
      <c r="AB160" s="366">
        <f>SUM(Z160:AA160)</f>
        <v>0</v>
      </c>
      <c r="AD160" s="134">
        <f t="shared" si="30"/>
        <v>0</v>
      </c>
      <c r="AE160" s="402">
        <f t="shared" si="31"/>
        <v>0</v>
      </c>
      <c r="AF160" s="175">
        <f t="shared" si="32"/>
        <v>0</v>
      </c>
      <c r="AG160" s="175">
        <f t="shared" si="33"/>
        <v>0</v>
      </c>
      <c r="AH160" s="175">
        <f t="shared" si="34"/>
        <v>0</v>
      </c>
      <c r="AI160" s="175">
        <f t="shared" si="35"/>
        <v>0</v>
      </c>
      <c r="AJ160" s="175">
        <f t="shared" si="36"/>
        <v>0</v>
      </c>
      <c r="AK160" s="396">
        <f t="shared" si="37"/>
        <v>0</v>
      </c>
      <c r="AL160" s="175"/>
      <c r="AM160" s="175">
        <f t="shared" si="38"/>
        <v>0</v>
      </c>
      <c r="AN160" s="175">
        <f t="shared" si="39"/>
        <v>0</v>
      </c>
      <c r="AO160" s="175">
        <f t="shared" si="40"/>
        <v>0</v>
      </c>
      <c r="AP160" s="175">
        <f t="shared" si="41"/>
        <v>0</v>
      </c>
      <c r="AQ160" s="175">
        <f t="shared" si="42"/>
        <v>0</v>
      </c>
      <c r="AR160" s="175">
        <f t="shared" si="43"/>
        <v>0</v>
      </c>
      <c r="AS160" s="401">
        <f t="shared" si="44"/>
        <v>0</v>
      </c>
    </row>
    <row r="161" spans="2:45" ht="18" hidden="1" thickBot="1">
      <c r="B161" s="425"/>
      <c r="C161" s="373">
        <v>38</v>
      </c>
      <c r="D161" s="113"/>
      <c r="E161" s="271"/>
      <c r="F161" s="111"/>
      <c r="G161" s="131"/>
      <c r="H161" s="131"/>
      <c r="I161" s="112">
        <v>4</v>
      </c>
      <c r="J161" s="155"/>
      <c r="K161" s="156"/>
      <c r="L161" s="157"/>
      <c r="M161" s="149"/>
      <c r="N161" s="178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8">
        <f>SUM(N161,P161,R161,T161,V161,X161,-AK161)</f>
        <v>0</v>
      </c>
      <c r="AA161" s="179">
        <f>SUM(O161,Q161,S161,U161,W161,Y161,-AS161)</f>
        <v>0</v>
      </c>
      <c r="AB161" s="366">
        <f>SUM(Z161:AA161)</f>
        <v>0</v>
      </c>
      <c r="AD161" s="134">
        <f t="shared" si="30"/>
        <v>0</v>
      </c>
      <c r="AE161" s="402">
        <f t="shared" si="31"/>
        <v>0</v>
      </c>
      <c r="AF161" s="175">
        <f t="shared" si="32"/>
        <v>0</v>
      </c>
      <c r="AG161" s="175">
        <f t="shared" si="33"/>
        <v>0</v>
      </c>
      <c r="AH161" s="175">
        <f t="shared" si="34"/>
        <v>0</v>
      </c>
      <c r="AI161" s="175">
        <f t="shared" si="35"/>
        <v>0</v>
      </c>
      <c r="AJ161" s="175">
        <f t="shared" si="36"/>
        <v>0</v>
      </c>
      <c r="AK161" s="396">
        <f t="shared" si="37"/>
        <v>0</v>
      </c>
      <c r="AL161" s="175"/>
      <c r="AM161" s="175">
        <f t="shared" si="38"/>
        <v>0</v>
      </c>
      <c r="AN161" s="175">
        <f t="shared" si="39"/>
        <v>0</v>
      </c>
      <c r="AO161" s="175">
        <f t="shared" si="40"/>
        <v>0</v>
      </c>
      <c r="AP161" s="175">
        <f t="shared" si="41"/>
        <v>0</v>
      </c>
      <c r="AQ161" s="175">
        <f t="shared" si="42"/>
        <v>0</v>
      </c>
      <c r="AR161" s="175">
        <f t="shared" si="43"/>
        <v>0</v>
      </c>
      <c r="AS161" s="401">
        <f t="shared" si="44"/>
        <v>0</v>
      </c>
    </row>
    <row r="162" spans="2:45" ht="18" hidden="1" thickBot="1">
      <c r="B162" s="425"/>
      <c r="C162" s="373">
        <v>39</v>
      </c>
      <c r="D162" s="113"/>
      <c r="E162" s="271"/>
      <c r="F162" s="111"/>
      <c r="G162" s="131"/>
      <c r="H162" s="131"/>
      <c r="I162" s="112">
        <v>4</v>
      </c>
      <c r="J162" s="155"/>
      <c r="K162" s="156"/>
      <c r="L162" s="157"/>
      <c r="M162" s="149"/>
      <c r="N162" s="178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8">
        <f>SUM(N162,P162,R162,T162,V162,X162,-AK162)</f>
        <v>0</v>
      </c>
      <c r="AA162" s="179">
        <f>SUM(O162,Q162,S162,U162,W162,Y162,-AS162)</f>
        <v>0</v>
      </c>
      <c r="AB162" s="366">
        <f>SUM(Z162:AA162)</f>
        <v>0</v>
      </c>
      <c r="AD162" s="134">
        <f t="shared" si="30"/>
        <v>0</v>
      </c>
      <c r="AE162" s="402">
        <f t="shared" si="31"/>
        <v>0</v>
      </c>
      <c r="AF162" s="175">
        <f t="shared" si="32"/>
        <v>0</v>
      </c>
      <c r="AG162" s="175">
        <f t="shared" si="33"/>
        <v>0</v>
      </c>
      <c r="AH162" s="175">
        <f t="shared" si="34"/>
        <v>0</v>
      </c>
      <c r="AI162" s="175">
        <f t="shared" si="35"/>
        <v>0</v>
      </c>
      <c r="AJ162" s="175">
        <f t="shared" si="36"/>
        <v>0</v>
      </c>
      <c r="AK162" s="396">
        <f t="shared" si="37"/>
        <v>0</v>
      </c>
      <c r="AL162" s="175"/>
      <c r="AM162" s="175">
        <f t="shared" si="38"/>
        <v>0</v>
      </c>
      <c r="AN162" s="175">
        <f t="shared" si="39"/>
        <v>0</v>
      </c>
      <c r="AO162" s="175">
        <f t="shared" si="40"/>
        <v>0</v>
      </c>
      <c r="AP162" s="175">
        <f t="shared" si="41"/>
        <v>0</v>
      </c>
      <c r="AQ162" s="175">
        <f t="shared" si="42"/>
        <v>0</v>
      </c>
      <c r="AR162" s="175">
        <f t="shared" si="43"/>
        <v>0</v>
      </c>
      <c r="AS162" s="401">
        <f t="shared" si="44"/>
        <v>0</v>
      </c>
    </row>
    <row r="163" spans="2:45" ht="18" hidden="1" thickBot="1">
      <c r="B163" s="425"/>
      <c r="C163" s="374">
        <v>40</v>
      </c>
      <c r="D163" s="113"/>
      <c r="E163" s="271"/>
      <c r="F163" s="111"/>
      <c r="G163" s="131"/>
      <c r="H163" s="131"/>
      <c r="I163" s="112">
        <v>4</v>
      </c>
      <c r="J163" s="155"/>
      <c r="K163" s="156"/>
      <c r="L163" s="157"/>
      <c r="M163" s="149"/>
      <c r="N163" s="178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8">
        <f>SUM(N163,P163,R163,T163,V163,X163,-AK163)</f>
        <v>0</v>
      </c>
      <c r="AA163" s="179">
        <f>SUM(O163,Q163,S163,U163,W163,Y163,-AS163)</f>
        <v>0</v>
      </c>
      <c r="AB163" s="366">
        <f>SUM(Z163:AA163)</f>
        <v>0</v>
      </c>
      <c r="AD163" s="134">
        <f t="shared" si="30"/>
        <v>0</v>
      </c>
      <c r="AE163" s="402">
        <f t="shared" si="31"/>
        <v>0</v>
      </c>
      <c r="AF163" s="175">
        <f t="shared" si="32"/>
        <v>0</v>
      </c>
      <c r="AG163" s="175">
        <f t="shared" si="33"/>
        <v>0</v>
      </c>
      <c r="AH163" s="175">
        <f t="shared" si="34"/>
        <v>0</v>
      </c>
      <c r="AI163" s="175">
        <f t="shared" si="35"/>
        <v>0</v>
      </c>
      <c r="AJ163" s="175">
        <f t="shared" si="36"/>
        <v>0</v>
      </c>
      <c r="AK163" s="396">
        <f t="shared" si="37"/>
        <v>0</v>
      </c>
      <c r="AL163" s="175"/>
      <c r="AM163" s="175">
        <f t="shared" si="38"/>
        <v>0</v>
      </c>
      <c r="AN163" s="175">
        <f t="shared" si="39"/>
        <v>0</v>
      </c>
      <c r="AO163" s="175">
        <f t="shared" si="40"/>
        <v>0</v>
      </c>
      <c r="AP163" s="175">
        <f t="shared" si="41"/>
        <v>0</v>
      </c>
      <c r="AQ163" s="175">
        <f t="shared" si="42"/>
        <v>0</v>
      </c>
      <c r="AR163" s="175">
        <f t="shared" si="43"/>
        <v>0</v>
      </c>
      <c r="AS163" s="401">
        <f t="shared" si="44"/>
        <v>0</v>
      </c>
    </row>
    <row r="164" spans="2:45" ht="16.5" customHeight="1">
      <c r="B164" s="456" t="str">
        <f>'[5]Tabelle1'!B4</f>
        <v>GC Lipperswil</v>
      </c>
      <c r="C164" s="372">
        <v>1</v>
      </c>
      <c r="D164" s="383">
        <f>'[5]Tabelle1'!B6</f>
        <v>0</v>
      </c>
      <c r="E164" s="267">
        <f>'[5]Tabelle1'!C6</f>
        <v>0</v>
      </c>
      <c r="F164" s="106">
        <f>'[5]Tabelle1'!D6</f>
        <v>0</v>
      </c>
      <c r="G164" s="132"/>
      <c r="H164" s="132"/>
      <c r="I164" s="107">
        <v>5</v>
      </c>
      <c r="J164" s="153" t="s">
        <v>324</v>
      </c>
      <c r="K164" s="407">
        <v>16.5</v>
      </c>
      <c r="L164" s="154">
        <v>0</v>
      </c>
      <c r="M164" s="148" t="str">
        <f>B$164</f>
        <v>GC Lipperswil</v>
      </c>
      <c r="N164" s="176"/>
      <c r="O164" s="177"/>
      <c r="P164" s="177">
        <v>8</v>
      </c>
      <c r="Q164" s="177">
        <v>24</v>
      </c>
      <c r="R164" s="177">
        <v>7</v>
      </c>
      <c r="S164" s="177">
        <v>24</v>
      </c>
      <c r="T164" s="177">
        <v>20</v>
      </c>
      <c r="U164" s="177">
        <v>36</v>
      </c>
      <c r="V164" s="177"/>
      <c r="W164" s="177"/>
      <c r="X164" s="177"/>
      <c r="Y164" s="177"/>
      <c r="Z164" s="176">
        <f>SUM(N164,P164,R164,T164,V164,X164,-AK164)</f>
        <v>35</v>
      </c>
      <c r="AA164" s="177">
        <f>SUM(O164,Q164,S164,U164,W164,Y164,-AS164)</f>
        <v>84</v>
      </c>
      <c r="AB164" s="365">
        <f>SUM(Z164:AA164)</f>
        <v>119</v>
      </c>
      <c r="AD164" s="134">
        <f t="shared" si="30"/>
        <v>0</v>
      </c>
      <c r="AE164" s="402">
        <f t="shared" si="31"/>
        <v>0</v>
      </c>
      <c r="AF164" s="175">
        <f t="shared" si="32"/>
        <v>8</v>
      </c>
      <c r="AG164" s="175">
        <f t="shared" si="33"/>
        <v>7</v>
      </c>
      <c r="AH164" s="175">
        <f t="shared" si="34"/>
        <v>20</v>
      </c>
      <c r="AI164" s="175">
        <f t="shared" si="35"/>
        <v>0</v>
      </c>
      <c r="AJ164" s="175">
        <f t="shared" si="36"/>
        <v>0</v>
      </c>
      <c r="AK164" s="396">
        <f t="shared" si="37"/>
        <v>0</v>
      </c>
      <c r="AL164" s="175"/>
      <c r="AM164" s="175">
        <f t="shared" si="38"/>
        <v>0</v>
      </c>
      <c r="AN164" s="175">
        <f t="shared" si="39"/>
        <v>24</v>
      </c>
      <c r="AO164" s="175">
        <f t="shared" si="40"/>
        <v>24</v>
      </c>
      <c r="AP164" s="175">
        <f t="shared" si="41"/>
        <v>36</v>
      </c>
      <c r="AQ164" s="175">
        <f t="shared" si="42"/>
        <v>0</v>
      </c>
      <c r="AR164" s="175">
        <f t="shared" si="43"/>
        <v>0</v>
      </c>
      <c r="AS164" s="401">
        <f t="shared" si="44"/>
        <v>0</v>
      </c>
    </row>
    <row r="165" spans="2:45" ht="15">
      <c r="B165" s="457" t="e">
        <f>'[5]Tabelle1'!#REF!</f>
        <v>#REF!</v>
      </c>
      <c r="C165" s="373">
        <v>2</v>
      </c>
      <c r="D165" s="143">
        <f>'[5]Tabelle1'!B7</f>
        <v>0</v>
      </c>
      <c r="E165" s="269">
        <f>'[5]Tabelle1'!C7</f>
        <v>0</v>
      </c>
      <c r="F165" s="111">
        <f>'[5]Tabelle1'!D7</f>
        <v>0</v>
      </c>
      <c r="G165" s="131"/>
      <c r="H165" s="131"/>
      <c r="I165" s="112">
        <v>5</v>
      </c>
      <c r="J165" s="155" t="s">
        <v>325</v>
      </c>
      <c r="K165" s="156">
        <v>22.5</v>
      </c>
      <c r="L165" s="157">
        <v>0</v>
      </c>
      <c r="M165" s="149" t="str">
        <f>B$164</f>
        <v>GC Lipperswil</v>
      </c>
      <c r="N165" s="178">
        <v>5</v>
      </c>
      <c r="O165" s="179">
        <v>21</v>
      </c>
      <c r="P165" s="179">
        <v>4</v>
      </c>
      <c r="Q165" s="179">
        <v>18</v>
      </c>
      <c r="R165" s="179">
        <v>7</v>
      </c>
      <c r="S165" s="179">
        <v>27</v>
      </c>
      <c r="T165" s="179">
        <v>15</v>
      </c>
      <c r="U165" s="179">
        <v>30</v>
      </c>
      <c r="V165" s="179"/>
      <c r="W165" s="179"/>
      <c r="X165" s="179"/>
      <c r="Y165" s="179"/>
      <c r="Z165" s="178">
        <f>SUM(N165,P165,R165,T165,V165,X165,-AK165)</f>
        <v>31</v>
      </c>
      <c r="AA165" s="179">
        <f>SUM(O165,Q165,S165,U165,W165,Y165,-AS165)</f>
        <v>96</v>
      </c>
      <c r="AB165" s="366">
        <f>SUM(Z165:AA165)</f>
        <v>127</v>
      </c>
      <c r="AD165" s="134">
        <f t="shared" si="30"/>
        <v>0</v>
      </c>
      <c r="AE165" s="402">
        <f t="shared" si="31"/>
        <v>5</v>
      </c>
      <c r="AF165" s="175">
        <f t="shared" si="32"/>
        <v>4</v>
      </c>
      <c r="AG165" s="175">
        <f t="shared" si="33"/>
        <v>7</v>
      </c>
      <c r="AH165" s="175">
        <f t="shared" si="34"/>
        <v>15</v>
      </c>
      <c r="AI165" s="175">
        <f t="shared" si="35"/>
        <v>0</v>
      </c>
      <c r="AJ165" s="175">
        <f t="shared" si="36"/>
        <v>0</v>
      </c>
      <c r="AK165" s="396">
        <f t="shared" si="37"/>
        <v>0</v>
      </c>
      <c r="AL165" s="175"/>
      <c r="AM165" s="175">
        <f t="shared" si="38"/>
        <v>21</v>
      </c>
      <c r="AN165" s="175">
        <f t="shared" si="39"/>
        <v>18</v>
      </c>
      <c r="AO165" s="175">
        <f t="shared" si="40"/>
        <v>27</v>
      </c>
      <c r="AP165" s="175">
        <f t="shared" si="41"/>
        <v>30</v>
      </c>
      <c r="AQ165" s="175">
        <f t="shared" si="42"/>
        <v>0</v>
      </c>
      <c r="AR165" s="175">
        <f t="shared" si="43"/>
        <v>0</v>
      </c>
      <c r="AS165" s="401">
        <f t="shared" si="44"/>
        <v>0</v>
      </c>
    </row>
    <row r="166" spans="2:45" ht="15">
      <c r="B166" s="457" t="e">
        <f>'[5]Tabelle1'!#REF!</f>
        <v>#REF!</v>
      </c>
      <c r="C166" s="373">
        <v>3</v>
      </c>
      <c r="D166" s="143">
        <f>'[5]Tabelle1'!B8</f>
        <v>0</v>
      </c>
      <c r="E166" s="269">
        <f>'[5]Tabelle1'!C8</f>
        <v>0</v>
      </c>
      <c r="F166" s="111">
        <f>'[5]Tabelle1'!D8</f>
        <v>0</v>
      </c>
      <c r="G166" s="131"/>
      <c r="H166" s="131"/>
      <c r="I166" s="112">
        <v>5</v>
      </c>
      <c r="J166" s="155" t="s">
        <v>190</v>
      </c>
      <c r="K166" s="415">
        <v>13</v>
      </c>
      <c r="L166" s="157">
        <v>0</v>
      </c>
      <c r="M166" s="149" t="str">
        <f>B$164</f>
        <v>GC Lipperswil</v>
      </c>
      <c r="N166" s="178">
        <v>17</v>
      </c>
      <c r="O166" s="179">
        <v>31</v>
      </c>
      <c r="P166" s="179"/>
      <c r="Q166" s="179"/>
      <c r="R166" s="179"/>
      <c r="S166" s="179"/>
      <c r="T166" s="179">
        <v>19</v>
      </c>
      <c r="U166" s="179">
        <v>30</v>
      </c>
      <c r="V166" s="179"/>
      <c r="W166" s="179"/>
      <c r="X166" s="179"/>
      <c r="Y166" s="179"/>
      <c r="Z166" s="178">
        <f>SUM(N166,P166,R166,T166,V166,X166,-AK166)</f>
        <v>36</v>
      </c>
      <c r="AA166" s="179">
        <f>SUM(O166,Q166,S166,U166,W166,Y166,-AS166)</f>
        <v>61</v>
      </c>
      <c r="AB166" s="366">
        <f>SUM(Z166:AA166)</f>
        <v>97</v>
      </c>
      <c r="AD166" s="134">
        <f t="shared" si="30"/>
        <v>0</v>
      </c>
      <c r="AE166" s="402">
        <f t="shared" si="31"/>
        <v>17</v>
      </c>
      <c r="AF166" s="175">
        <f t="shared" si="32"/>
        <v>0</v>
      </c>
      <c r="AG166" s="175">
        <f t="shared" si="33"/>
        <v>0</v>
      </c>
      <c r="AH166" s="175">
        <f t="shared" si="34"/>
        <v>19</v>
      </c>
      <c r="AI166" s="175">
        <f t="shared" si="35"/>
        <v>0</v>
      </c>
      <c r="AJ166" s="175">
        <f t="shared" si="36"/>
        <v>0</v>
      </c>
      <c r="AK166" s="396">
        <f t="shared" si="37"/>
        <v>0</v>
      </c>
      <c r="AL166" s="175"/>
      <c r="AM166" s="175">
        <f t="shared" si="38"/>
        <v>31</v>
      </c>
      <c r="AN166" s="175">
        <f t="shared" si="39"/>
        <v>0</v>
      </c>
      <c r="AO166" s="175">
        <f t="shared" si="40"/>
        <v>0</v>
      </c>
      <c r="AP166" s="175">
        <f t="shared" si="41"/>
        <v>30</v>
      </c>
      <c r="AQ166" s="175">
        <f t="shared" si="42"/>
        <v>0</v>
      </c>
      <c r="AR166" s="175">
        <f t="shared" si="43"/>
        <v>0</v>
      </c>
      <c r="AS166" s="401">
        <f t="shared" si="44"/>
        <v>0</v>
      </c>
    </row>
    <row r="167" spans="2:45" ht="15">
      <c r="B167" s="457" t="e">
        <f>'[5]Tabelle1'!#REF!</f>
        <v>#REF!</v>
      </c>
      <c r="C167" s="373">
        <v>4</v>
      </c>
      <c r="D167" s="143">
        <f>'[5]Tabelle1'!B9</f>
        <v>0</v>
      </c>
      <c r="E167" s="269">
        <f>'[5]Tabelle1'!C9</f>
        <v>0</v>
      </c>
      <c r="F167" s="111">
        <f>'[5]Tabelle1'!D9</f>
        <v>0</v>
      </c>
      <c r="G167" s="131"/>
      <c r="H167" s="131"/>
      <c r="I167" s="112">
        <v>5</v>
      </c>
      <c r="J167" s="155" t="s">
        <v>235</v>
      </c>
      <c r="K167" s="415">
        <v>11.6</v>
      </c>
      <c r="L167" s="157">
        <v>0</v>
      </c>
      <c r="M167" s="149" t="str">
        <f>B$164</f>
        <v>GC Lipperswil</v>
      </c>
      <c r="N167" s="178">
        <v>17</v>
      </c>
      <c r="O167" s="179">
        <v>30</v>
      </c>
      <c r="P167" s="179">
        <v>18</v>
      </c>
      <c r="Q167" s="179">
        <v>29</v>
      </c>
      <c r="R167" s="179"/>
      <c r="S167" s="179"/>
      <c r="T167" s="179">
        <v>21</v>
      </c>
      <c r="U167" s="179">
        <v>30</v>
      </c>
      <c r="V167" s="179"/>
      <c r="W167" s="179"/>
      <c r="X167" s="179"/>
      <c r="Y167" s="179"/>
      <c r="Z167" s="178">
        <f>SUM(N167,P167,R167,T167,V167,X167,-AK167)</f>
        <v>56</v>
      </c>
      <c r="AA167" s="179">
        <f>SUM(O167,Q167,S167,U167,W167,Y167,-AS167)</f>
        <v>89</v>
      </c>
      <c r="AB167" s="366">
        <f>SUM(Z167:AA167)</f>
        <v>145</v>
      </c>
      <c r="AD167" s="134">
        <f t="shared" si="30"/>
        <v>0</v>
      </c>
      <c r="AE167" s="402">
        <f t="shared" si="31"/>
        <v>17</v>
      </c>
      <c r="AF167" s="175">
        <f t="shared" si="32"/>
        <v>18</v>
      </c>
      <c r="AG167" s="175">
        <f t="shared" si="33"/>
        <v>0</v>
      </c>
      <c r="AH167" s="175">
        <f t="shared" si="34"/>
        <v>21</v>
      </c>
      <c r="AI167" s="175">
        <f t="shared" si="35"/>
        <v>0</v>
      </c>
      <c r="AJ167" s="175">
        <f t="shared" si="36"/>
        <v>0</v>
      </c>
      <c r="AK167" s="396">
        <f t="shared" si="37"/>
        <v>0</v>
      </c>
      <c r="AL167" s="175"/>
      <c r="AM167" s="175">
        <f t="shared" si="38"/>
        <v>30</v>
      </c>
      <c r="AN167" s="175">
        <f t="shared" si="39"/>
        <v>29</v>
      </c>
      <c r="AO167" s="175">
        <f t="shared" si="40"/>
        <v>0</v>
      </c>
      <c r="AP167" s="175">
        <f t="shared" si="41"/>
        <v>30</v>
      </c>
      <c r="AQ167" s="175">
        <f t="shared" si="42"/>
        <v>0</v>
      </c>
      <c r="AR167" s="175">
        <f t="shared" si="43"/>
        <v>0</v>
      </c>
      <c r="AS167" s="401">
        <f t="shared" si="44"/>
        <v>0</v>
      </c>
    </row>
    <row r="168" spans="2:45" ht="15">
      <c r="B168" s="457" t="e">
        <f>'[5]Tabelle1'!#REF!</f>
        <v>#REF!</v>
      </c>
      <c r="C168" s="373">
        <v>5</v>
      </c>
      <c r="D168" s="143">
        <f>'[5]Tabelle1'!B10</f>
        <v>0</v>
      </c>
      <c r="E168" s="269">
        <f>'[5]Tabelle1'!C10</f>
        <v>0</v>
      </c>
      <c r="F168" s="111">
        <f>'[5]Tabelle1'!D10</f>
        <v>0</v>
      </c>
      <c r="G168" s="131"/>
      <c r="H168" s="131"/>
      <c r="I168" s="112">
        <v>5</v>
      </c>
      <c r="J168" s="155" t="s">
        <v>329</v>
      </c>
      <c r="K168" s="156">
        <v>15.7</v>
      </c>
      <c r="L168" s="157">
        <v>0</v>
      </c>
      <c r="M168" s="149" t="str">
        <f>B$164</f>
        <v>GC Lipperswil</v>
      </c>
      <c r="N168" s="178"/>
      <c r="O168" s="179"/>
      <c r="P168" s="179"/>
      <c r="Q168" s="179"/>
      <c r="R168" s="179"/>
      <c r="S168" s="179"/>
      <c r="T168" s="179">
        <v>13</v>
      </c>
      <c r="U168" s="179">
        <v>25</v>
      </c>
      <c r="V168" s="179"/>
      <c r="W168" s="179"/>
      <c r="X168" s="179"/>
      <c r="Y168" s="179"/>
      <c r="Z168" s="178">
        <f>SUM(N168,P168,R168,T168,V168,X168,-AK168)</f>
        <v>13</v>
      </c>
      <c r="AA168" s="179">
        <f>SUM(O168,Q168,S168,U168,W168,Y168,-AS168)</f>
        <v>25</v>
      </c>
      <c r="AB168" s="366">
        <f>SUM(Z168:AA168)</f>
        <v>38</v>
      </c>
      <c r="AD168" s="134">
        <f t="shared" si="30"/>
        <v>0</v>
      </c>
      <c r="AE168" s="402">
        <f t="shared" si="31"/>
        <v>0</v>
      </c>
      <c r="AF168" s="175">
        <f t="shared" si="32"/>
        <v>0</v>
      </c>
      <c r="AG168" s="175">
        <f t="shared" si="33"/>
        <v>0</v>
      </c>
      <c r="AH168" s="175">
        <f t="shared" si="34"/>
        <v>13</v>
      </c>
      <c r="AI168" s="175">
        <f t="shared" si="35"/>
        <v>0</v>
      </c>
      <c r="AJ168" s="175">
        <f t="shared" si="36"/>
        <v>0</v>
      </c>
      <c r="AK168" s="396">
        <f t="shared" si="37"/>
        <v>0</v>
      </c>
      <c r="AL168" s="175"/>
      <c r="AM168" s="175">
        <f t="shared" si="38"/>
        <v>0</v>
      </c>
      <c r="AN168" s="175">
        <f t="shared" si="39"/>
        <v>0</v>
      </c>
      <c r="AO168" s="175">
        <f t="shared" si="40"/>
        <v>0</v>
      </c>
      <c r="AP168" s="175">
        <f t="shared" si="41"/>
        <v>25</v>
      </c>
      <c r="AQ168" s="175">
        <f t="shared" si="42"/>
        <v>0</v>
      </c>
      <c r="AR168" s="175">
        <f t="shared" si="43"/>
        <v>0</v>
      </c>
      <c r="AS168" s="401">
        <f t="shared" si="44"/>
        <v>0</v>
      </c>
    </row>
    <row r="169" spans="2:45" ht="15">
      <c r="B169" s="457" t="e">
        <f>'[5]Tabelle1'!#REF!</f>
        <v>#REF!</v>
      </c>
      <c r="C169" s="373">
        <v>6</v>
      </c>
      <c r="D169" s="143">
        <f>'[5]Tabelle1'!B11</f>
        <v>0</v>
      </c>
      <c r="E169" s="269">
        <f>'[5]Tabelle1'!C11</f>
        <v>0</v>
      </c>
      <c r="F169" s="111">
        <f>'[5]Tabelle1'!D11</f>
        <v>0</v>
      </c>
      <c r="G169" s="131"/>
      <c r="H169" s="131"/>
      <c r="I169" s="112">
        <v>5</v>
      </c>
      <c r="J169" s="155" t="s">
        <v>312</v>
      </c>
      <c r="K169" s="415">
        <v>18.2</v>
      </c>
      <c r="L169" s="157">
        <v>0</v>
      </c>
      <c r="M169" s="149" t="str">
        <f>B$164</f>
        <v>GC Lipperswil</v>
      </c>
      <c r="N169" s="178"/>
      <c r="O169" s="179"/>
      <c r="P169" s="179"/>
      <c r="Q169" s="179"/>
      <c r="R169" s="179">
        <v>14</v>
      </c>
      <c r="S169" s="179">
        <v>33</v>
      </c>
      <c r="T169" s="179"/>
      <c r="U169" s="179"/>
      <c r="V169" s="179"/>
      <c r="W169" s="179"/>
      <c r="X169" s="179"/>
      <c r="Y169" s="179"/>
      <c r="Z169" s="178">
        <f>SUM(N169,P169,R169,T169,V169,X169,-AK169)</f>
        <v>14</v>
      </c>
      <c r="AA169" s="179">
        <f>SUM(O169,Q169,S169,U169,W169,Y169,-AS169)</f>
        <v>33</v>
      </c>
      <c r="AB169" s="366">
        <f>SUM(Z169:AA169)</f>
        <v>47</v>
      </c>
      <c r="AD169" s="134">
        <f t="shared" si="30"/>
        <v>0</v>
      </c>
      <c r="AE169" s="402">
        <f t="shared" si="31"/>
        <v>0</v>
      </c>
      <c r="AF169" s="175">
        <f t="shared" si="32"/>
        <v>0</v>
      </c>
      <c r="AG169" s="175">
        <f t="shared" si="33"/>
        <v>14</v>
      </c>
      <c r="AH169" s="175">
        <f t="shared" si="34"/>
        <v>0</v>
      </c>
      <c r="AI169" s="175">
        <f t="shared" si="35"/>
        <v>0</v>
      </c>
      <c r="AJ169" s="175">
        <f t="shared" si="36"/>
        <v>0</v>
      </c>
      <c r="AK169" s="396">
        <f t="shared" si="37"/>
        <v>0</v>
      </c>
      <c r="AL169" s="175"/>
      <c r="AM169" s="175">
        <f t="shared" si="38"/>
        <v>0</v>
      </c>
      <c r="AN169" s="175">
        <f t="shared" si="39"/>
        <v>0</v>
      </c>
      <c r="AO169" s="175">
        <f t="shared" si="40"/>
        <v>33</v>
      </c>
      <c r="AP169" s="175">
        <f t="shared" si="41"/>
        <v>0</v>
      </c>
      <c r="AQ169" s="175">
        <f t="shared" si="42"/>
        <v>0</v>
      </c>
      <c r="AR169" s="175">
        <f t="shared" si="43"/>
        <v>0</v>
      </c>
      <c r="AS169" s="401">
        <f t="shared" si="44"/>
        <v>0</v>
      </c>
    </row>
    <row r="170" spans="2:45" ht="15">
      <c r="B170" s="457" t="e">
        <f>'[5]Tabelle1'!#REF!</f>
        <v>#REF!</v>
      </c>
      <c r="C170" s="373">
        <v>7</v>
      </c>
      <c r="D170" s="143">
        <f>'[5]Tabelle1'!B12</f>
        <v>0</v>
      </c>
      <c r="E170" s="269">
        <f>'[5]Tabelle1'!C12</f>
        <v>0</v>
      </c>
      <c r="F170" s="111">
        <f>'[5]Tabelle1'!D12</f>
        <v>0</v>
      </c>
      <c r="G170" s="131"/>
      <c r="H170" s="131"/>
      <c r="I170" s="112">
        <v>5</v>
      </c>
      <c r="J170" s="155" t="s">
        <v>187</v>
      </c>
      <c r="K170" s="415">
        <v>10.2</v>
      </c>
      <c r="L170" s="157">
        <v>0</v>
      </c>
      <c r="M170" s="149" t="str">
        <f>B$164</f>
        <v>GC Lipperswil</v>
      </c>
      <c r="N170" s="178">
        <v>15</v>
      </c>
      <c r="O170" s="179">
        <v>29</v>
      </c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8">
        <f>SUM(N170,P170,R170,T170,V170,X170,-AK170)</f>
        <v>15</v>
      </c>
      <c r="AA170" s="179">
        <f>SUM(O170,Q170,S170,U170,W170,Y170,-AS170)</f>
        <v>29</v>
      </c>
      <c r="AB170" s="366">
        <f>SUM(Z170:AA170)</f>
        <v>44</v>
      </c>
      <c r="AD170" s="134">
        <f t="shared" si="30"/>
        <v>0</v>
      </c>
      <c r="AE170" s="402">
        <f t="shared" si="31"/>
        <v>15</v>
      </c>
      <c r="AF170" s="175">
        <f t="shared" si="32"/>
        <v>0</v>
      </c>
      <c r="AG170" s="175">
        <f t="shared" si="33"/>
        <v>0</v>
      </c>
      <c r="AH170" s="175">
        <f t="shared" si="34"/>
        <v>0</v>
      </c>
      <c r="AI170" s="175">
        <f t="shared" si="35"/>
        <v>0</v>
      </c>
      <c r="AJ170" s="175">
        <f t="shared" si="36"/>
        <v>0</v>
      </c>
      <c r="AK170" s="396">
        <f t="shared" si="37"/>
        <v>0</v>
      </c>
      <c r="AL170" s="175"/>
      <c r="AM170" s="175">
        <f t="shared" si="38"/>
        <v>29</v>
      </c>
      <c r="AN170" s="175">
        <f t="shared" si="39"/>
        <v>0</v>
      </c>
      <c r="AO170" s="175">
        <f t="shared" si="40"/>
        <v>0</v>
      </c>
      <c r="AP170" s="175">
        <f t="shared" si="41"/>
        <v>0</v>
      </c>
      <c r="AQ170" s="175">
        <f t="shared" si="42"/>
        <v>0</v>
      </c>
      <c r="AR170" s="175">
        <f t="shared" si="43"/>
        <v>0</v>
      </c>
      <c r="AS170" s="401">
        <f t="shared" si="44"/>
        <v>0</v>
      </c>
    </row>
    <row r="171" spans="2:45" ht="15">
      <c r="B171" s="457" t="e">
        <f>'[5]Tabelle1'!#REF!</f>
        <v>#REF!</v>
      </c>
      <c r="C171" s="373">
        <v>8</v>
      </c>
      <c r="D171" s="143">
        <f>'[5]Tabelle1'!B13</f>
        <v>0</v>
      </c>
      <c r="E171" s="269">
        <f>'[5]Tabelle1'!C13</f>
        <v>0</v>
      </c>
      <c r="F171" s="111">
        <f>'[5]Tabelle1'!D13</f>
        <v>0</v>
      </c>
      <c r="G171" s="131"/>
      <c r="H171" s="131"/>
      <c r="I171" s="112">
        <v>5</v>
      </c>
      <c r="J171" s="155" t="s">
        <v>330</v>
      </c>
      <c r="K171" s="415">
        <v>14.2</v>
      </c>
      <c r="L171" s="157">
        <v>0</v>
      </c>
      <c r="M171" s="149" t="str">
        <f>B$164</f>
        <v>GC Lipperswil</v>
      </c>
      <c r="N171" s="178"/>
      <c r="O171" s="179"/>
      <c r="P171" s="179"/>
      <c r="Q171" s="179"/>
      <c r="R171" s="179"/>
      <c r="S171" s="179"/>
      <c r="T171" s="179">
        <v>25</v>
      </c>
      <c r="U171" s="179">
        <v>39</v>
      </c>
      <c r="V171" s="179"/>
      <c r="W171" s="179"/>
      <c r="X171" s="179"/>
      <c r="Y171" s="179"/>
      <c r="Z171" s="178">
        <f>SUM(N171,P171,R171,T171,V171,X171,-AK171)</f>
        <v>25</v>
      </c>
      <c r="AA171" s="179">
        <f>SUM(O171,Q171,S171,U171,W171,Y171,-AS171)</f>
        <v>39</v>
      </c>
      <c r="AB171" s="366">
        <f>SUM(Z171:AA171)</f>
        <v>64</v>
      </c>
      <c r="AD171" s="134">
        <f t="shared" si="30"/>
        <v>0</v>
      </c>
      <c r="AE171" s="402">
        <f t="shared" si="31"/>
        <v>0</v>
      </c>
      <c r="AF171" s="175">
        <f t="shared" si="32"/>
        <v>0</v>
      </c>
      <c r="AG171" s="175">
        <f t="shared" si="33"/>
        <v>0</v>
      </c>
      <c r="AH171" s="175">
        <f t="shared" si="34"/>
        <v>25</v>
      </c>
      <c r="AI171" s="175">
        <f t="shared" si="35"/>
        <v>0</v>
      </c>
      <c r="AJ171" s="175">
        <f t="shared" si="36"/>
        <v>0</v>
      </c>
      <c r="AK171" s="396">
        <f t="shared" si="37"/>
        <v>0</v>
      </c>
      <c r="AL171" s="175"/>
      <c r="AM171" s="175">
        <f t="shared" si="38"/>
        <v>0</v>
      </c>
      <c r="AN171" s="175">
        <f t="shared" si="39"/>
        <v>0</v>
      </c>
      <c r="AO171" s="175">
        <f t="shared" si="40"/>
        <v>0</v>
      </c>
      <c r="AP171" s="175">
        <f t="shared" si="41"/>
        <v>39</v>
      </c>
      <c r="AQ171" s="175">
        <f t="shared" si="42"/>
        <v>0</v>
      </c>
      <c r="AR171" s="175">
        <f t="shared" si="43"/>
        <v>0</v>
      </c>
      <c r="AS171" s="401">
        <f t="shared" si="44"/>
        <v>0</v>
      </c>
    </row>
    <row r="172" spans="2:45" ht="15">
      <c r="B172" s="457" t="e">
        <f>'[5]Tabelle1'!#REF!</f>
        <v>#REF!</v>
      </c>
      <c r="C172" s="373">
        <v>9</v>
      </c>
      <c r="D172" s="123">
        <f>'[5]Tabelle1'!B14</f>
        <v>0</v>
      </c>
      <c r="E172" s="414">
        <f>'[5]Tabelle1'!C14</f>
        <v>0</v>
      </c>
      <c r="F172" s="109">
        <f>'[5]Tabelle1'!D14</f>
        <v>0</v>
      </c>
      <c r="G172" s="131"/>
      <c r="H172" s="131"/>
      <c r="I172" s="112">
        <v>5</v>
      </c>
      <c r="J172" s="155" t="s">
        <v>188</v>
      </c>
      <c r="K172" s="156">
        <v>10.5</v>
      </c>
      <c r="L172" s="157">
        <v>0</v>
      </c>
      <c r="M172" s="149" t="str">
        <f>B$164</f>
        <v>GC Lipperswil</v>
      </c>
      <c r="N172" s="178">
        <v>23</v>
      </c>
      <c r="O172" s="179">
        <v>36</v>
      </c>
      <c r="P172" s="179">
        <v>13</v>
      </c>
      <c r="Q172" s="179">
        <v>24</v>
      </c>
      <c r="R172" s="179"/>
      <c r="S172" s="179"/>
      <c r="T172" s="179"/>
      <c r="U172" s="179"/>
      <c r="V172" s="179"/>
      <c r="W172" s="179"/>
      <c r="X172" s="179"/>
      <c r="Y172" s="179"/>
      <c r="Z172" s="178">
        <f>SUM(N172,P172,R172,T172,V172,X172,-AK172)</f>
        <v>36</v>
      </c>
      <c r="AA172" s="179">
        <f>SUM(O172,Q172,S172,U172,W172,Y172,-AS172)</f>
        <v>60</v>
      </c>
      <c r="AB172" s="366">
        <f>SUM(Z172:AA172)</f>
        <v>96</v>
      </c>
      <c r="AD172" s="134">
        <f t="shared" si="30"/>
        <v>0</v>
      </c>
      <c r="AE172" s="402">
        <f t="shared" si="31"/>
        <v>23</v>
      </c>
      <c r="AF172" s="175">
        <f t="shared" si="32"/>
        <v>13</v>
      </c>
      <c r="AG172" s="175">
        <f t="shared" si="33"/>
        <v>0</v>
      </c>
      <c r="AH172" s="175">
        <f t="shared" si="34"/>
        <v>0</v>
      </c>
      <c r="AI172" s="175">
        <f t="shared" si="35"/>
        <v>0</v>
      </c>
      <c r="AJ172" s="175">
        <f t="shared" si="36"/>
        <v>0</v>
      </c>
      <c r="AK172" s="396">
        <f t="shared" si="37"/>
        <v>0</v>
      </c>
      <c r="AL172" s="175"/>
      <c r="AM172" s="175">
        <f t="shared" si="38"/>
        <v>36</v>
      </c>
      <c r="AN172" s="175">
        <f t="shared" si="39"/>
        <v>24</v>
      </c>
      <c r="AO172" s="175">
        <f t="shared" si="40"/>
        <v>0</v>
      </c>
      <c r="AP172" s="175">
        <f t="shared" si="41"/>
        <v>0</v>
      </c>
      <c r="AQ172" s="175">
        <f t="shared" si="42"/>
        <v>0</v>
      </c>
      <c r="AR172" s="175">
        <f t="shared" si="43"/>
        <v>0</v>
      </c>
      <c r="AS172" s="401">
        <f t="shared" si="44"/>
        <v>0</v>
      </c>
    </row>
    <row r="173" spans="2:45" ht="15.75">
      <c r="B173" s="457" t="e">
        <f>'[5]Tabelle1'!#REF!</f>
        <v>#REF!</v>
      </c>
      <c r="C173" s="373">
        <v>10</v>
      </c>
      <c r="D173" s="143">
        <f>'[5]Tabelle1'!B15</f>
        <v>0</v>
      </c>
      <c r="E173" s="269">
        <f>'[5]Tabelle1'!C15</f>
        <v>0</v>
      </c>
      <c r="F173" s="111">
        <f>'[5]Tabelle1'!D15</f>
        <v>0</v>
      </c>
      <c r="G173" s="131"/>
      <c r="H173" s="131"/>
      <c r="I173" s="112">
        <v>5</v>
      </c>
      <c r="J173" s="155" t="s">
        <v>191</v>
      </c>
      <c r="K173" s="415">
        <v>24.2</v>
      </c>
      <c r="L173" s="157">
        <v>0</v>
      </c>
      <c r="M173" s="149" t="str">
        <f>B$164</f>
        <v>GC Lipperswil</v>
      </c>
      <c r="N173" s="178">
        <v>7</v>
      </c>
      <c r="O173" s="179">
        <v>24</v>
      </c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8">
        <f>SUM(N173,P173,R173,T173,V173,X173,-AK173)</f>
        <v>7</v>
      </c>
      <c r="AA173" s="179">
        <f>SUM(O173,Q173,S173,U173,W173,Y173,-AS173)</f>
        <v>24</v>
      </c>
      <c r="AB173" s="366">
        <f>SUM(Z173:AA173)</f>
        <v>31</v>
      </c>
      <c r="AD173" s="134">
        <f t="shared" si="30"/>
        <v>0</v>
      </c>
      <c r="AE173" s="402">
        <f t="shared" si="31"/>
        <v>7</v>
      </c>
      <c r="AF173" s="175">
        <f t="shared" si="32"/>
        <v>0</v>
      </c>
      <c r="AG173" s="175">
        <f t="shared" si="33"/>
        <v>0</v>
      </c>
      <c r="AH173" s="175">
        <f t="shared" si="34"/>
        <v>0</v>
      </c>
      <c r="AI173" s="175">
        <f t="shared" si="35"/>
        <v>0</v>
      </c>
      <c r="AJ173" s="175">
        <f t="shared" si="36"/>
        <v>0</v>
      </c>
      <c r="AK173" s="396">
        <f t="shared" si="37"/>
        <v>0</v>
      </c>
      <c r="AL173" s="175"/>
      <c r="AM173" s="175">
        <f t="shared" si="38"/>
        <v>24</v>
      </c>
      <c r="AN173" s="175">
        <f t="shared" si="39"/>
        <v>0</v>
      </c>
      <c r="AO173" s="175">
        <f t="shared" si="40"/>
        <v>0</v>
      </c>
      <c r="AP173" s="175">
        <f t="shared" si="41"/>
        <v>0</v>
      </c>
      <c r="AQ173" s="175">
        <f t="shared" si="42"/>
        <v>0</v>
      </c>
      <c r="AR173" s="175">
        <f t="shared" si="43"/>
        <v>0</v>
      </c>
      <c r="AS173" s="401">
        <f t="shared" si="44"/>
        <v>0</v>
      </c>
    </row>
    <row r="174" spans="2:45" ht="15">
      <c r="B174" s="457" t="e">
        <f>'[5]Tabelle1'!#REF!</f>
        <v>#REF!</v>
      </c>
      <c r="C174" s="373">
        <v>11</v>
      </c>
      <c r="D174" s="143">
        <f>'[5]Tabelle1'!B16</f>
        <v>0</v>
      </c>
      <c r="E174" s="269">
        <f>'[5]Tabelle1'!C16</f>
        <v>0</v>
      </c>
      <c r="F174" s="111">
        <f>'[5]Tabelle1'!D16</f>
        <v>0</v>
      </c>
      <c r="G174" s="131"/>
      <c r="H174" s="131"/>
      <c r="I174" s="112">
        <v>5</v>
      </c>
      <c r="J174" s="155" t="s">
        <v>331</v>
      </c>
      <c r="K174" s="415">
        <v>16</v>
      </c>
      <c r="L174" s="157">
        <v>0</v>
      </c>
      <c r="M174" s="149" t="str">
        <f>B$164</f>
        <v>GC Lipperswil</v>
      </c>
      <c r="N174" s="178"/>
      <c r="O174" s="179"/>
      <c r="P174" s="179"/>
      <c r="Q174" s="179"/>
      <c r="R174" s="179"/>
      <c r="S174" s="179"/>
      <c r="T174" s="179">
        <v>20</v>
      </c>
      <c r="U174" s="179">
        <v>34</v>
      </c>
      <c r="V174" s="179"/>
      <c r="W174" s="179"/>
      <c r="X174" s="179"/>
      <c r="Y174" s="179"/>
      <c r="Z174" s="178">
        <f>SUM(N174,P174,R174,T174,V174,X174,-AK174)</f>
        <v>20</v>
      </c>
      <c r="AA174" s="179">
        <f>SUM(O174,Q174,S174,U174,W174,Y174,-AS174)</f>
        <v>34</v>
      </c>
      <c r="AB174" s="366">
        <f>SUM(Z174:AA174)</f>
        <v>54</v>
      </c>
      <c r="AD174" s="134">
        <f t="shared" si="30"/>
        <v>0</v>
      </c>
      <c r="AE174" s="402">
        <f t="shared" si="31"/>
        <v>0</v>
      </c>
      <c r="AF174" s="175">
        <f t="shared" si="32"/>
        <v>0</v>
      </c>
      <c r="AG174" s="175">
        <f t="shared" si="33"/>
        <v>0</v>
      </c>
      <c r="AH174" s="175">
        <f t="shared" si="34"/>
        <v>20</v>
      </c>
      <c r="AI174" s="175">
        <f t="shared" si="35"/>
        <v>0</v>
      </c>
      <c r="AJ174" s="175">
        <f t="shared" si="36"/>
        <v>0</v>
      </c>
      <c r="AK174" s="396">
        <f t="shared" si="37"/>
        <v>0</v>
      </c>
      <c r="AL174" s="175"/>
      <c r="AM174" s="175">
        <f t="shared" si="38"/>
        <v>0</v>
      </c>
      <c r="AN174" s="175">
        <f t="shared" si="39"/>
        <v>0</v>
      </c>
      <c r="AO174" s="175">
        <f t="shared" si="40"/>
        <v>0</v>
      </c>
      <c r="AP174" s="175">
        <f t="shared" si="41"/>
        <v>34</v>
      </c>
      <c r="AQ174" s="175">
        <f t="shared" si="42"/>
        <v>0</v>
      </c>
      <c r="AR174" s="175">
        <f t="shared" si="43"/>
        <v>0</v>
      </c>
      <c r="AS174" s="401">
        <f t="shared" si="44"/>
        <v>0</v>
      </c>
    </row>
    <row r="175" spans="2:45" ht="15">
      <c r="B175" s="457" t="e">
        <f>'[5]Tabelle1'!#REF!</f>
        <v>#REF!</v>
      </c>
      <c r="C175" s="373">
        <v>12</v>
      </c>
      <c r="D175" s="123">
        <f>'[5]Tabelle1'!B17</f>
        <v>0</v>
      </c>
      <c r="E175" s="414">
        <f>'[5]Tabelle1'!C17</f>
        <v>0</v>
      </c>
      <c r="F175" s="109">
        <f>'[5]Tabelle1'!D17</f>
        <v>0</v>
      </c>
      <c r="G175" s="131"/>
      <c r="H175" s="131"/>
      <c r="I175" s="112">
        <v>5</v>
      </c>
      <c r="J175" s="155" t="s">
        <v>313</v>
      </c>
      <c r="K175" s="156">
        <v>4</v>
      </c>
      <c r="L175" s="157">
        <v>0</v>
      </c>
      <c r="M175" s="149" t="str">
        <f>B$164</f>
        <v>GC Lipperswil</v>
      </c>
      <c r="N175" s="178"/>
      <c r="O175" s="179"/>
      <c r="P175" s="179"/>
      <c r="Q175" s="179"/>
      <c r="R175" s="179">
        <v>20</v>
      </c>
      <c r="S175" s="179">
        <v>26</v>
      </c>
      <c r="T175" s="179"/>
      <c r="U175" s="179"/>
      <c r="V175" s="179"/>
      <c r="W175" s="179"/>
      <c r="X175" s="179"/>
      <c r="Y175" s="179"/>
      <c r="Z175" s="178">
        <f>SUM(N175,P175,R175,T175,V175,X175,-AK175)</f>
        <v>20</v>
      </c>
      <c r="AA175" s="179">
        <f>SUM(O175,Q175,S175,U175,W175,Y175,-AS175)</f>
        <v>26</v>
      </c>
      <c r="AB175" s="366">
        <f>SUM(Z175:AA175)</f>
        <v>46</v>
      </c>
      <c r="AD175" s="134">
        <f t="shared" si="30"/>
        <v>0</v>
      </c>
      <c r="AE175" s="402">
        <f t="shared" si="31"/>
        <v>0</v>
      </c>
      <c r="AF175" s="175">
        <f t="shared" si="32"/>
        <v>0</v>
      </c>
      <c r="AG175" s="175">
        <f t="shared" si="33"/>
        <v>20</v>
      </c>
      <c r="AH175" s="175">
        <f t="shared" si="34"/>
        <v>0</v>
      </c>
      <c r="AI175" s="175">
        <f t="shared" si="35"/>
        <v>0</v>
      </c>
      <c r="AJ175" s="175">
        <f t="shared" si="36"/>
        <v>0</v>
      </c>
      <c r="AK175" s="396">
        <f t="shared" si="37"/>
        <v>0</v>
      </c>
      <c r="AL175" s="175"/>
      <c r="AM175" s="175">
        <f t="shared" si="38"/>
        <v>0</v>
      </c>
      <c r="AN175" s="175">
        <f t="shared" si="39"/>
        <v>0</v>
      </c>
      <c r="AO175" s="175">
        <f t="shared" si="40"/>
        <v>26</v>
      </c>
      <c r="AP175" s="175">
        <f t="shared" si="41"/>
        <v>0</v>
      </c>
      <c r="AQ175" s="175">
        <f t="shared" si="42"/>
        <v>0</v>
      </c>
      <c r="AR175" s="175">
        <f t="shared" si="43"/>
        <v>0</v>
      </c>
      <c r="AS175" s="401">
        <f t="shared" si="44"/>
        <v>0</v>
      </c>
    </row>
    <row r="176" spans="2:45" ht="15">
      <c r="B176" s="425"/>
      <c r="C176" s="373">
        <v>13</v>
      </c>
      <c r="D176" s="123"/>
      <c r="E176" s="272"/>
      <c r="F176" s="109"/>
      <c r="G176" s="131"/>
      <c r="H176" s="131"/>
      <c r="I176" s="112">
        <v>5</v>
      </c>
      <c r="J176" s="155" t="s">
        <v>189</v>
      </c>
      <c r="K176" s="415">
        <v>17</v>
      </c>
      <c r="L176" s="157">
        <v>0</v>
      </c>
      <c r="M176" s="149" t="str">
        <f>B$164</f>
        <v>GC Lipperswil</v>
      </c>
      <c r="N176" s="178">
        <v>11</v>
      </c>
      <c r="O176" s="179">
        <v>26</v>
      </c>
      <c r="P176" s="179">
        <v>11</v>
      </c>
      <c r="Q176" s="179">
        <v>29</v>
      </c>
      <c r="R176" s="179">
        <v>14</v>
      </c>
      <c r="S176" s="179">
        <v>32</v>
      </c>
      <c r="T176" s="179">
        <v>15</v>
      </c>
      <c r="U176" s="179">
        <v>29</v>
      </c>
      <c r="V176" s="179"/>
      <c r="W176" s="179"/>
      <c r="X176" s="179"/>
      <c r="Y176" s="179"/>
      <c r="Z176" s="178">
        <f>SUM(N176,P176,R176,T176,V176,X176,-AK176)</f>
        <v>51</v>
      </c>
      <c r="AA176" s="179">
        <f>SUM(O176,Q176,S176,U176,W176,Y176,-AS176)</f>
        <v>116</v>
      </c>
      <c r="AB176" s="366">
        <f>SUM(Z176:AA176)</f>
        <v>167</v>
      </c>
      <c r="AD176" s="134">
        <f t="shared" si="30"/>
        <v>0</v>
      </c>
      <c r="AE176" s="402">
        <f t="shared" si="31"/>
        <v>11</v>
      </c>
      <c r="AF176" s="175">
        <f t="shared" si="32"/>
        <v>11</v>
      </c>
      <c r="AG176" s="175">
        <f t="shared" si="33"/>
        <v>14</v>
      </c>
      <c r="AH176" s="175">
        <f t="shared" si="34"/>
        <v>15</v>
      </c>
      <c r="AI176" s="175">
        <f t="shared" si="35"/>
        <v>0</v>
      </c>
      <c r="AJ176" s="175">
        <f t="shared" si="36"/>
        <v>0</v>
      </c>
      <c r="AK176" s="396">
        <f t="shared" si="37"/>
        <v>0</v>
      </c>
      <c r="AL176" s="175"/>
      <c r="AM176" s="175">
        <f t="shared" si="38"/>
        <v>26</v>
      </c>
      <c r="AN176" s="175">
        <f t="shared" si="39"/>
        <v>29</v>
      </c>
      <c r="AO176" s="175">
        <f t="shared" si="40"/>
        <v>32</v>
      </c>
      <c r="AP176" s="175">
        <f t="shared" si="41"/>
        <v>29</v>
      </c>
      <c r="AQ176" s="175">
        <f t="shared" si="42"/>
        <v>0</v>
      </c>
      <c r="AR176" s="175">
        <f t="shared" si="43"/>
        <v>0</v>
      </c>
      <c r="AS176" s="401">
        <f t="shared" si="44"/>
        <v>0</v>
      </c>
    </row>
    <row r="177" spans="2:45" ht="15.75">
      <c r="B177" s="425"/>
      <c r="C177" s="373">
        <v>14</v>
      </c>
      <c r="D177" s="123"/>
      <c r="E177" s="272"/>
      <c r="F177" s="109"/>
      <c r="G177" s="131"/>
      <c r="H177" s="131"/>
      <c r="I177" s="112">
        <v>5</v>
      </c>
      <c r="J177" s="155" t="s">
        <v>314</v>
      </c>
      <c r="K177" s="156">
        <v>20.3</v>
      </c>
      <c r="L177" s="157">
        <v>0</v>
      </c>
      <c r="M177" s="149" t="str">
        <f>B$164</f>
        <v>GC Lipperswil</v>
      </c>
      <c r="N177" s="178"/>
      <c r="O177" s="179"/>
      <c r="P177" s="179"/>
      <c r="Q177" s="179"/>
      <c r="R177" s="179">
        <v>12</v>
      </c>
      <c r="S177" s="179">
        <v>33</v>
      </c>
      <c r="T177" s="179">
        <v>10</v>
      </c>
      <c r="U177" s="179">
        <v>24</v>
      </c>
      <c r="V177" s="179"/>
      <c r="W177" s="179"/>
      <c r="X177" s="179"/>
      <c r="Y177" s="179"/>
      <c r="Z177" s="178">
        <f>SUM(N177,P177,R177,T177,V177,X177,-AK177)</f>
        <v>22</v>
      </c>
      <c r="AA177" s="179">
        <f>SUM(O177,Q177,S177,U177,W177,Y177,-AS177)</f>
        <v>57</v>
      </c>
      <c r="AB177" s="366">
        <f>SUM(Z177:AA177)</f>
        <v>79</v>
      </c>
      <c r="AD177" s="134">
        <f t="shared" si="30"/>
        <v>0</v>
      </c>
      <c r="AE177" s="402">
        <f t="shared" si="31"/>
        <v>0</v>
      </c>
      <c r="AF177" s="175">
        <f t="shared" si="32"/>
        <v>0</v>
      </c>
      <c r="AG177" s="175">
        <f t="shared" si="33"/>
        <v>12</v>
      </c>
      <c r="AH177" s="175">
        <f t="shared" si="34"/>
        <v>10</v>
      </c>
      <c r="AI177" s="175">
        <f t="shared" si="35"/>
        <v>0</v>
      </c>
      <c r="AJ177" s="175">
        <f t="shared" si="36"/>
        <v>0</v>
      </c>
      <c r="AK177" s="396">
        <f t="shared" si="37"/>
        <v>0</v>
      </c>
      <c r="AL177" s="175"/>
      <c r="AM177" s="175">
        <f t="shared" si="38"/>
        <v>0</v>
      </c>
      <c r="AN177" s="175">
        <f t="shared" si="39"/>
        <v>0</v>
      </c>
      <c r="AO177" s="175">
        <f t="shared" si="40"/>
        <v>33</v>
      </c>
      <c r="AP177" s="175">
        <f t="shared" si="41"/>
        <v>24</v>
      </c>
      <c r="AQ177" s="175">
        <f t="shared" si="42"/>
        <v>0</v>
      </c>
      <c r="AR177" s="175">
        <f t="shared" si="43"/>
        <v>0</v>
      </c>
      <c r="AS177" s="401">
        <f t="shared" si="44"/>
        <v>0</v>
      </c>
    </row>
    <row r="178" spans="2:45" ht="15.75">
      <c r="B178" s="425"/>
      <c r="C178" s="373">
        <v>15</v>
      </c>
      <c r="D178" s="123"/>
      <c r="E178" s="272"/>
      <c r="F178" s="109"/>
      <c r="G178" s="131"/>
      <c r="H178" s="131"/>
      <c r="I178" s="112">
        <v>5</v>
      </c>
      <c r="J178" s="155" t="s">
        <v>328</v>
      </c>
      <c r="K178" s="156">
        <v>15.6</v>
      </c>
      <c r="L178" s="157" t="s">
        <v>169</v>
      </c>
      <c r="M178" s="149" t="str">
        <f>B$164</f>
        <v>GC Lipperswil</v>
      </c>
      <c r="N178" s="178"/>
      <c r="O178" s="179"/>
      <c r="P178" s="179"/>
      <c r="Q178" s="179"/>
      <c r="R178" s="179"/>
      <c r="S178" s="179"/>
      <c r="T178" s="179">
        <v>10</v>
      </c>
      <c r="U178" s="179">
        <v>24</v>
      </c>
      <c r="V178" s="179"/>
      <c r="W178" s="179"/>
      <c r="X178" s="179"/>
      <c r="Y178" s="179"/>
      <c r="Z178" s="178">
        <f>SUM(N178,P178,R178,T178,V178,X178,-AK178)</f>
        <v>10</v>
      </c>
      <c r="AA178" s="179">
        <f>SUM(O178,Q178,S178,U178,W178,Y178,-AS178)</f>
        <v>24</v>
      </c>
      <c r="AB178" s="366">
        <f>SUM(Z178:AA178)</f>
        <v>34</v>
      </c>
      <c r="AD178" s="134">
        <f t="shared" si="30"/>
        <v>0</v>
      </c>
      <c r="AE178" s="402">
        <f t="shared" si="31"/>
        <v>0</v>
      </c>
      <c r="AF178" s="175">
        <f t="shared" si="32"/>
        <v>0</v>
      </c>
      <c r="AG178" s="175">
        <f t="shared" si="33"/>
        <v>0</v>
      </c>
      <c r="AH178" s="175">
        <f t="shared" si="34"/>
        <v>10</v>
      </c>
      <c r="AI178" s="175">
        <f t="shared" si="35"/>
        <v>0</v>
      </c>
      <c r="AJ178" s="175">
        <f t="shared" si="36"/>
        <v>0</v>
      </c>
      <c r="AK178" s="396">
        <f t="shared" si="37"/>
        <v>0</v>
      </c>
      <c r="AL178" s="175"/>
      <c r="AM178" s="175">
        <f t="shared" si="38"/>
        <v>0</v>
      </c>
      <c r="AN178" s="175">
        <f t="shared" si="39"/>
        <v>0</v>
      </c>
      <c r="AO178" s="175">
        <f t="shared" si="40"/>
        <v>0</v>
      </c>
      <c r="AP178" s="175">
        <f t="shared" si="41"/>
        <v>24</v>
      </c>
      <c r="AQ178" s="175">
        <f t="shared" si="42"/>
        <v>0</v>
      </c>
      <c r="AR178" s="175">
        <f t="shared" si="43"/>
        <v>0</v>
      </c>
      <c r="AS178" s="401">
        <f t="shared" si="44"/>
        <v>0</v>
      </c>
    </row>
    <row r="179" spans="2:45" ht="15.75">
      <c r="B179" s="425"/>
      <c r="C179" s="373">
        <v>16</v>
      </c>
      <c r="D179" s="123"/>
      <c r="E179" s="272"/>
      <c r="F179" s="109"/>
      <c r="G179" s="131"/>
      <c r="H179" s="131"/>
      <c r="I179" s="112">
        <v>5</v>
      </c>
      <c r="J179" s="155" t="s">
        <v>327</v>
      </c>
      <c r="K179" s="156">
        <v>4.8</v>
      </c>
      <c r="L179" s="157">
        <v>0</v>
      </c>
      <c r="M179" s="149" t="str">
        <f>B$164</f>
        <v>GC Lipperswil</v>
      </c>
      <c r="N179" s="178"/>
      <c r="O179" s="179"/>
      <c r="P179" s="179"/>
      <c r="Q179" s="179"/>
      <c r="R179" s="179"/>
      <c r="S179" s="179"/>
      <c r="T179" s="179">
        <v>27</v>
      </c>
      <c r="U179" s="179">
        <v>30</v>
      </c>
      <c r="V179" s="179"/>
      <c r="W179" s="179"/>
      <c r="X179" s="179"/>
      <c r="Y179" s="179"/>
      <c r="Z179" s="178">
        <f>SUM(N179,P179,R179,T179,V179,X179,-AK179)</f>
        <v>27</v>
      </c>
      <c r="AA179" s="179">
        <f>SUM(O179,Q179,S179,U179,W179,Y179,-AS179)</f>
        <v>30</v>
      </c>
      <c r="AB179" s="366">
        <f>SUM(Z179:AA179)</f>
        <v>57</v>
      </c>
      <c r="AD179" s="134">
        <f t="shared" si="30"/>
        <v>0</v>
      </c>
      <c r="AE179" s="402">
        <f t="shared" si="31"/>
        <v>0</v>
      </c>
      <c r="AF179" s="175">
        <f t="shared" si="32"/>
        <v>0</v>
      </c>
      <c r="AG179" s="175">
        <f t="shared" si="33"/>
        <v>0</v>
      </c>
      <c r="AH179" s="175">
        <f t="shared" si="34"/>
        <v>27</v>
      </c>
      <c r="AI179" s="175">
        <f t="shared" si="35"/>
        <v>0</v>
      </c>
      <c r="AJ179" s="175">
        <f t="shared" si="36"/>
        <v>0</v>
      </c>
      <c r="AK179" s="396">
        <f t="shared" si="37"/>
        <v>0</v>
      </c>
      <c r="AL179" s="175"/>
      <c r="AM179" s="175">
        <f t="shared" si="38"/>
        <v>0</v>
      </c>
      <c r="AN179" s="175">
        <f t="shared" si="39"/>
        <v>0</v>
      </c>
      <c r="AO179" s="175">
        <f t="shared" si="40"/>
        <v>0</v>
      </c>
      <c r="AP179" s="175">
        <f t="shared" si="41"/>
        <v>30</v>
      </c>
      <c r="AQ179" s="175">
        <f t="shared" si="42"/>
        <v>0</v>
      </c>
      <c r="AR179" s="175">
        <f t="shared" si="43"/>
        <v>0</v>
      </c>
      <c r="AS179" s="401">
        <f t="shared" si="44"/>
        <v>0</v>
      </c>
    </row>
    <row r="180" spans="2:45" ht="15.75">
      <c r="B180" s="425"/>
      <c r="C180" s="373">
        <v>17</v>
      </c>
      <c r="D180" s="123"/>
      <c r="E180" s="272"/>
      <c r="F180" s="109"/>
      <c r="G180" s="131"/>
      <c r="H180" s="131"/>
      <c r="I180" s="112">
        <v>5</v>
      </c>
      <c r="J180" s="155" t="s">
        <v>186</v>
      </c>
      <c r="K180" s="415">
        <v>4.4</v>
      </c>
      <c r="L180" s="157">
        <v>0</v>
      </c>
      <c r="M180" s="149" t="str">
        <f>B$164</f>
        <v>GC Lipperswil</v>
      </c>
      <c r="N180" s="178">
        <v>25</v>
      </c>
      <c r="O180" s="179">
        <v>32</v>
      </c>
      <c r="P180" s="179">
        <v>33</v>
      </c>
      <c r="Q180" s="179">
        <v>39</v>
      </c>
      <c r="R180" s="179">
        <v>27</v>
      </c>
      <c r="S180" s="179">
        <v>33</v>
      </c>
      <c r="T180" s="179">
        <v>34</v>
      </c>
      <c r="U180" s="179">
        <v>36</v>
      </c>
      <c r="V180" s="179"/>
      <c r="W180" s="179"/>
      <c r="X180" s="179"/>
      <c r="Y180" s="179"/>
      <c r="Z180" s="178">
        <f>SUM(N180,P180,R180,T180,V180,X180,-AK180)</f>
        <v>119</v>
      </c>
      <c r="AA180" s="179">
        <f>SUM(O180,Q180,S180,U180,W180,Y180,-AS180)</f>
        <v>140</v>
      </c>
      <c r="AB180" s="366">
        <f>SUM(Z180:AA180)</f>
        <v>259</v>
      </c>
      <c r="AD180" s="134">
        <f t="shared" si="30"/>
        <v>0</v>
      </c>
      <c r="AE180" s="402">
        <f t="shared" si="31"/>
        <v>25</v>
      </c>
      <c r="AF180" s="175">
        <f t="shared" si="32"/>
        <v>33</v>
      </c>
      <c r="AG180" s="175">
        <f t="shared" si="33"/>
        <v>27</v>
      </c>
      <c r="AH180" s="175">
        <f t="shared" si="34"/>
        <v>34</v>
      </c>
      <c r="AI180" s="175">
        <f t="shared" si="35"/>
        <v>0</v>
      </c>
      <c r="AJ180" s="175">
        <f t="shared" si="36"/>
        <v>0</v>
      </c>
      <c r="AK180" s="396">
        <f t="shared" si="37"/>
        <v>0</v>
      </c>
      <c r="AL180" s="175"/>
      <c r="AM180" s="175">
        <f t="shared" si="38"/>
        <v>32</v>
      </c>
      <c r="AN180" s="175">
        <f t="shared" si="39"/>
        <v>39</v>
      </c>
      <c r="AO180" s="175">
        <f t="shared" si="40"/>
        <v>33</v>
      </c>
      <c r="AP180" s="175">
        <f t="shared" si="41"/>
        <v>36</v>
      </c>
      <c r="AQ180" s="175">
        <f t="shared" si="42"/>
        <v>0</v>
      </c>
      <c r="AR180" s="175">
        <f t="shared" si="43"/>
        <v>0</v>
      </c>
      <c r="AS180" s="401">
        <f t="shared" si="44"/>
        <v>0</v>
      </c>
    </row>
    <row r="181" spans="2:45" ht="16.5" thickBot="1">
      <c r="B181" s="425"/>
      <c r="C181" s="373">
        <v>18</v>
      </c>
      <c r="D181" s="123"/>
      <c r="E181" s="272"/>
      <c r="F181" s="109"/>
      <c r="G181" s="131"/>
      <c r="H181" s="131"/>
      <c r="I181" s="112">
        <v>5</v>
      </c>
      <c r="J181" s="155" t="s">
        <v>192</v>
      </c>
      <c r="K181" s="415">
        <v>19.7</v>
      </c>
      <c r="L181" s="157">
        <v>0</v>
      </c>
      <c r="M181" s="149" t="str">
        <f>B$164</f>
        <v>GC Lipperswil</v>
      </c>
      <c r="N181" s="178">
        <v>12</v>
      </c>
      <c r="O181" s="179">
        <v>29</v>
      </c>
      <c r="P181" s="179"/>
      <c r="Q181" s="179"/>
      <c r="R181" s="179">
        <v>8</v>
      </c>
      <c r="S181" s="179">
        <v>27</v>
      </c>
      <c r="T181" s="179">
        <v>14</v>
      </c>
      <c r="U181" s="179">
        <v>33</v>
      </c>
      <c r="V181" s="179"/>
      <c r="W181" s="179"/>
      <c r="X181" s="179"/>
      <c r="Y181" s="179"/>
      <c r="Z181" s="178">
        <f>SUM(N181,P181,R181,T181,V181,X181,-AK181)</f>
        <v>34</v>
      </c>
      <c r="AA181" s="179">
        <f>SUM(O181,Q181,S181,U181,W181,Y181,-AS181)</f>
        <v>89</v>
      </c>
      <c r="AB181" s="366">
        <f>SUM(Z181:AA181)</f>
        <v>123</v>
      </c>
      <c r="AD181" s="134">
        <f t="shared" si="30"/>
        <v>0</v>
      </c>
      <c r="AE181" s="402">
        <f t="shared" si="31"/>
        <v>12</v>
      </c>
      <c r="AF181" s="175">
        <f t="shared" si="32"/>
        <v>0</v>
      </c>
      <c r="AG181" s="175">
        <f t="shared" si="33"/>
        <v>8</v>
      </c>
      <c r="AH181" s="175">
        <f t="shared" si="34"/>
        <v>14</v>
      </c>
      <c r="AI181" s="175">
        <f t="shared" si="35"/>
        <v>0</v>
      </c>
      <c r="AJ181" s="175">
        <f t="shared" si="36"/>
        <v>0</v>
      </c>
      <c r="AK181" s="396">
        <f t="shared" si="37"/>
        <v>0</v>
      </c>
      <c r="AL181" s="175"/>
      <c r="AM181" s="175">
        <f t="shared" si="38"/>
        <v>29</v>
      </c>
      <c r="AN181" s="175">
        <f t="shared" si="39"/>
        <v>0</v>
      </c>
      <c r="AO181" s="175">
        <f t="shared" si="40"/>
        <v>27</v>
      </c>
      <c r="AP181" s="175">
        <f t="shared" si="41"/>
        <v>33</v>
      </c>
      <c r="AQ181" s="175">
        <f t="shared" si="42"/>
        <v>0</v>
      </c>
      <c r="AR181" s="175">
        <f t="shared" si="43"/>
        <v>0</v>
      </c>
      <c r="AS181" s="401">
        <f t="shared" si="44"/>
        <v>0</v>
      </c>
    </row>
    <row r="182" spans="2:45" ht="16.5" hidden="1" thickBot="1">
      <c r="B182" s="425"/>
      <c r="C182" s="373">
        <v>19</v>
      </c>
      <c r="D182" s="123"/>
      <c r="E182" s="272"/>
      <c r="F182" s="109"/>
      <c r="G182" s="131"/>
      <c r="H182" s="131"/>
      <c r="I182" s="112">
        <v>5</v>
      </c>
      <c r="J182" s="155"/>
      <c r="K182" s="156"/>
      <c r="L182" s="157"/>
      <c r="M182" s="149" t="str">
        <f>B$164</f>
        <v>GC Lipperswil</v>
      </c>
      <c r="N182" s="178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8">
        <f>SUM(N182,P182,R182,T182,V182,X182,-AK182)</f>
        <v>0</v>
      </c>
      <c r="AA182" s="179">
        <f>SUM(O182,Q182,S182,U182,W182,Y182,-AS182)</f>
        <v>0</v>
      </c>
      <c r="AB182" s="366">
        <f>SUM(Z182:AA182)</f>
        <v>0</v>
      </c>
      <c r="AD182" s="134">
        <f t="shared" si="30"/>
        <v>0</v>
      </c>
      <c r="AE182" s="402">
        <f t="shared" si="31"/>
        <v>0</v>
      </c>
      <c r="AF182" s="175">
        <f t="shared" si="32"/>
        <v>0</v>
      </c>
      <c r="AG182" s="175">
        <f t="shared" si="33"/>
        <v>0</v>
      </c>
      <c r="AH182" s="175">
        <f t="shared" si="34"/>
        <v>0</v>
      </c>
      <c r="AI182" s="175">
        <f t="shared" si="35"/>
        <v>0</v>
      </c>
      <c r="AJ182" s="175">
        <f t="shared" si="36"/>
        <v>0</v>
      </c>
      <c r="AK182" s="396">
        <f t="shared" si="37"/>
        <v>0</v>
      </c>
      <c r="AL182" s="175"/>
      <c r="AM182" s="175">
        <f t="shared" si="38"/>
        <v>0</v>
      </c>
      <c r="AN182" s="175">
        <f t="shared" si="39"/>
        <v>0</v>
      </c>
      <c r="AO182" s="175">
        <f t="shared" si="40"/>
        <v>0</v>
      </c>
      <c r="AP182" s="175">
        <f t="shared" si="41"/>
        <v>0</v>
      </c>
      <c r="AQ182" s="175">
        <f t="shared" si="42"/>
        <v>0</v>
      </c>
      <c r="AR182" s="175">
        <f t="shared" si="43"/>
        <v>0</v>
      </c>
      <c r="AS182" s="401">
        <f t="shared" si="44"/>
        <v>0</v>
      </c>
    </row>
    <row r="183" spans="2:45" ht="18" hidden="1" thickBot="1">
      <c r="B183" s="425"/>
      <c r="C183" s="373">
        <v>20</v>
      </c>
      <c r="D183" s="123"/>
      <c r="E183" s="272"/>
      <c r="F183" s="109"/>
      <c r="G183" s="131"/>
      <c r="H183" s="131"/>
      <c r="I183" s="112">
        <v>5</v>
      </c>
      <c r="J183" s="155"/>
      <c r="K183" s="156"/>
      <c r="L183" s="157"/>
      <c r="M183" s="149" t="str">
        <f>B$164</f>
        <v>GC Lipperswil</v>
      </c>
      <c r="N183" s="178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8">
        <f>SUM(N183,P183,R183,T183,V183,X183,-AK183)</f>
        <v>0</v>
      </c>
      <c r="AA183" s="179">
        <f>SUM(O183,Q183,S183,U183,W183,Y183,-AS183)</f>
        <v>0</v>
      </c>
      <c r="AB183" s="366">
        <f>SUM(Z183:AA183)</f>
        <v>0</v>
      </c>
      <c r="AD183" s="134">
        <f t="shared" si="30"/>
        <v>0</v>
      </c>
      <c r="AE183" s="402">
        <f t="shared" si="31"/>
        <v>0</v>
      </c>
      <c r="AF183" s="175">
        <f t="shared" si="32"/>
        <v>0</v>
      </c>
      <c r="AG183" s="175">
        <f t="shared" si="33"/>
        <v>0</v>
      </c>
      <c r="AH183" s="175">
        <f t="shared" si="34"/>
        <v>0</v>
      </c>
      <c r="AI183" s="175">
        <f t="shared" si="35"/>
        <v>0</v>
      </c>
      <c r="AJ183" s="175">
        <f t="shared" si="36"/>
        <v>0</v>
      </c>
      <c r="AK183" s="396">
        <f t="shared" si="37"/>
        <v>0</v>
      </c>
      <c r="AL183" s="175"/>
      <c r="AM183" s="175">
        <f t="shared" si="38"/>
        <v>0</v>
      </c>
      <c r="AN183" s="175">
        <f t="shared" si="39"/>
        <v>0</v>
      </c>
      <c r="AO183" s="175">
        <f t="shared" si="40"/>
        <v>0</v>
      </c>
      <c r="AP183" s="175">
        <f t="shared" si="41"/>
        <v>0</v>
      </c>
      <c r="AQ183" s="175">
        <f t="shared" si="42"/>
        <v>0</v>
      </c>
      <c r="AR183" s="175">
        <f t="shared" si="43"/>
        <v>0</v>
      </c>
      <c r="AS183" s="401">
        <f t="shared" si="44"/>
        <v>0</v>
      </c>
    </row>
    <row r="184" spans="2:45" ht="16.5" hidden="1" thickBot="1">
      <c r="B184" s="425"/>
      <c r="C184" s="373">
        <v>21</v>
      </c>
      <c r="D184" s="123"/>
      <c r="E184" s="272"/>
      <c r="F184" s="109"/>
      <c r="G184" s="131"/>
      <c r="H184" s="131"/>
      <c r="I184" s="112">
        <v>5</v>
      </c>
      <c r="J184" s="155"/>
      <c r="K184" s="156"/>
      <c r="L184" s="157"/>
      <c r="M184" s="149"/>
      <c r="N184" s="178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8">
        <f>SUM(N184,P184,R184,T184,V184,X184,-AK184)</f>
        <v>0</v>
      </c>
      <c r="AA184" s="179">
        <f>SUM(O184,Q184,S184,U184,W184,Y184,-AS184)</f>
        <v>0</v>
      </c>
      <c r="AB184" s="366">
        <f>SUM(Z184:AA184)</f>
        <v>0</v>
      </c>
      <c r="AD184" s="134">
        <f t="shared" si="30"/>
        <v>0</v>
      </c>
      <c r="AE184" s="402">
        <f t="shared" si="31"/>
        <v>0</v>
      </c>
      <c r="AF184" s="175">
        <f t="shared" si="32"/>
        <v>0</v>
      </c>
      <c r="AG184" s="175">
        <f t="shared" si="33"/>
        <v>0</v>
      </c>
      <c r="AH184" s="175">
        <f t="shared" si="34"/>
        <v>0</v>
      </c>
      <c r="AI184" s="175">
        <f t="shared" si="35"/>
        <v>0</v>
      </c>
      <c r="AJ184" s="175">
        <f t="shared" si="36"/>
        <v>0</v>
      </c>
      <c r="AK184" s="396">
        <f t="shared" si="37"/>
        <v>0</v>
      </c>
      <c r="AL184" s="175"/>
      <c r="AM184" s="175">
        <f t="shared" si="38"/>
        <v>0</v>
      </c>
      <c r="AN184" s="175">
        <f t="shared" si="39"/>
        <v>0</v>
      </c>
      <c r="AO184" s="175">
        <f t="shared" si="40"/>
        <v>0</v>
      </c>
      <c r="AP184" s="175">
        <f t="shared" si="41"/>
        <v>0</v>
      </c>
      <c r="AQ184" s="175">
        <f t="shared" si="42"/>
        <v>0</v>
      </c>
      <c r="AR184" s="175">
        <f t="shared" si="43"/>
        <v>0</v>
      </c>
      <c r="AS184" s="401">
        <f t="shared" si="44"/>
        <v>0</v>
      </c>
    </row>
    <row r="185" spans="2:45" ht="18" hidden="1" thickBot="1">
      <c r="B185" s="425"/>
      <c r="C185" s="373">
        <v>22</v>
      </c>
      <c r="D185" s="123"/>
      <c r="E185" s="272"/>
      <c r="F185" s="109"/>
      <c r="G185" s="131"/>
      <c r="H185" s="131"/>
      <c r="I185" s="112">
        <v>5</v>
      </c>
      <c r="J185" s="155"/>
      <c r="K185" s="156"/>
      <c r="L185" s="157"/>
      <c r="M185" s="149"/>
      <c r="N185" s="178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8">
        <f>SUM(N185,P185,R185,T185,V185,X185,-AK185)</f>
        <v>0</v>
      </c>
      <c r="AA185" s="179">
        <f>SUM(O185,Q185,S185,U185,W185,Y185,-AS185)</f>
        <v>0</v>
      </c>
      <c r="AB185" s="366">
        <f>SUM(Z185:AA185)</f>
        <v>0</v>
      </c>
      <c r="AD185" s="134">
        <f t="shared" si="30"/>
        <v>0</v>
      </c>
      <c r="AE185" s="402">
        <f t="shared" si="31"/>
        <v>0</v>
      </c>
      <c r="AF185" s="175">
        <f t="shared" si="32"/>
        <v>0</v>
      </c>
      <c r="AG185" s="175">
        <f t="shared" si="33"/>
        <v>0</v>
      </c>
      <c r="AH185" s="175">
        <f t="shared" si="34"/>
        <v>0</v>
      </c>
      <c r="AI185" s="175">
        <f t="shared" si="35"/>
        <v>0</v>
      </c>
      <c r="AJ185" s="175">
        <f t="shared" si="36"/>
        <v>0</v>
      </c>
      <c r="AK185" s="396">
        <f t="shared" si="37"/>
        <v>0</v>
      </c>
      <c r="AL185" s="175"/>
      <c r="AM185" s="175">
        <f t="shared" si="38"/>
        <v>0</v>
      </c>
      <c r="AN185" s="175">
        <f t="shared" si="39"/>
        <v>0</v>
      </c>
      <c r="AO185" s="175">
        <f t="shared" si="40"/>
        <v>0</v>
      </c>
      <c r="AP185" s="175">
        <f t="shared" si="41"/>
        <v>0</v>
      </c>
      <c r="AQ185" s="175">
        <f t="shared" si="42"/>
        <v>0</v>
      </c>
      <c r="AR185" s="175">
        <f t="shared" si="43"/>
        <v>0</v>
      </c>
      <c r="AS185" s="401">
        <f t="shared" si="44"/>
        <v>0</v>
      </c>
    </row>
    <row r="186" spans="2:45" ht="18" hidden="1" thickBot="1">
      <c r="B186" s="425"/>
      <c r="C186" s="373">
        <v>23</v>
      </c>
      <c r="D186" s="123"/>
      <c r="E186" s="272"/>
      <c r="F186" s="109"/>
      <c r="G186" s="131"/>
      <c r="H186" s="131"/>
      <c r="I186" s="112">
        <v>5</v>
      </c>
      <c r="J186" s="155"/>
      <c r="K186" s="156"/>
      <c r="L186" s="157"/>
      <c r="M186" s="149"/>
      <c r="N186" s="178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8">
        <f>SUM(N186,P186,R186,T186,V186,X186,-AK186)</f>
        <v>0</v>
      </c>
      <c r="AA186" s="179">
        <f>SUM(O186,Q186,S186,U186,W186,Y186,-AS186)</f>
        <v>0</v>
      </c>
      <c r="AB186" s="366">
        <f>SUM(Z186:AA186)</f>
        <v>0</v>
      </c>
      <c r="AD186" s="134">
        <f t="shared" si="30"/>
        <v>0</v>
      </c>
      <c r="AE186" s="402">
        <f t="shared" si="31"/>
        <v>0</v>
      </c>
      <c r="AF186" s="175">
        <f t="shared" si="32"/>
        <v>0</v>
      </c>
      <c r="AG186" s="175">
        <f t="shared" si="33"/>
        <v>0</v>
      </c>
      <c r="AH186" s="175">
        <f t="shared" si="34"/>
        <v>0</v>
      </c>
      <c r="AI186" s="175">
        <f t="shared" si="35"/>
        <v>0</v>
      </c>
      <c r="AJ186" s="175">
        <f t="shared" si="36"/>
        <v>0</v>
      </c>
      <c r="AK186" s="396">
        <f t="shared" si="37"/>
        <v>0</v>
      </c>
      <c r="AL186" s="175"/>
      <c r="AM186" s="175">
        <f t="shared" si="38"/>
        <v>0</v>
      </c>
      <c r="AN186" s="175">
        <f t="shared" si="39"/>
        <v>0</v>
      </c>
      <c r="AO186" s="175">
        <f t="shared" si="40"/>
        <v>0</v>
      </c>
      <c r="AP186" s="175">
        <f t="shared" si="41"/>
        <v>0</v>
      </c>
      <c r="AQ186" s="175">
        <f t="shared" si="42"/>
        <v>0</v>
      </c>
      <c r="AR186" s="175">
        <f t="shared" si="43"/>
        <v>0</v>
      </c>
      <c r="AS186" s="401">
        <f t="shared" si="44"/>
        <v>0</v>
      </c>
    </row>
    <row r="187" spans="2:45" ht="18" hidden="1" thickBot="1">
      <c r="B187" s="425"/>
      <c r="C187" s="373">
        <v>24</v>
      </c>
      <c r="D187" s="123"/>
      <c r="E187" s="272"/>
      <c r="F187" s="109"/>
      <c r="G187" s="131"/>
      <c r="H187" s="131"/>
      <c r="I187" s="112">
        <v>5</v>
      </c>
      <c r="J187" s="155"/>
      <c r="K187" s="156"/>
      <c r="L187" s="157"/>
      <c r="M187" s="149"/>
      <c r="N187" s="178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8">
        <f>SUM(N187,P187,R187,T187,V187,X187,-AK187)</f>
        <v>0</v>
      </c>
      <c r="AA187" s="179">
        <f>SUM(O187,Q187,S187,U187,W187,Y187,-AS187)</f>
        <v>0</v>
      </c>
      <c r="AB187" s="366">
        <f>SUM(Z187:AA187)</f>
        <v>0</v>
      </c>
      <c r="AD187" s="134">
        <f t="shared" si="30"/>
        <v>0</v>
      </c>
      <c r="AE187" s="402">
        <f t="shared" si="31"/>
        <v>0</v>
      </c>
      <c r="AF187" s="175">
        <f t="shared" si="32"/>
        <v>0</v>
      </c>
      <c r="AG187" s="175">
        <f t="shared" si="33"/>
        <v>0</v>
      </c>
      <c r="AH187" s="175">
        <f t="shared" si="34"/>
        <v>0</v>
      </c>
      <c r="AI187" s="175">
        <f t="shared" si="35"/>
        <v>0</v>
      </c>
      <c r="AJ187" s="175">
        <f t="shared" si="36"/>
        <v>0</v>
      </c>
      <c r="AK187" s="396">
        <f t="shared" si="37"/>
        <v>0</v>
      </c>
      <c r="AL187" s="175"/>
      <c r="AM187" s="175">
        <f t="shared" si="38"/>
        <v>0</v>
      </c>
      <c r="AN187" s="175">
        <f t="shared" si="39"/>
        <v>0</v>
      </c>
      <c r="AO187" s="175">
        <f t="shared" si="40"/>
        <v>0</v>
      </c>
      <c r="AP187" s="175">
        <f t="shared" si="41"/>
        <v>0</v>
      </c>
      <c r="AQ187" s="175">
        <f t="shared" si="42"/>
        <v>0</v>
      </c>
      <c r="AR187" s="175">
        <f t="shared" si="43"/>
        <v>0</v>
      </c>
      <c r="AS187" s="401">
        <f t="shared" si="44"/>
        <v>0</v>
      </c>
    </row>
    <row r="188" spans="2:45" ht="18" hidden="1" thickBot="1">
      <c r="B188" s="425"/>
      <c r="C188" s="373">
        <v>25</v>
      </c>
      <c r="D188" s="123"/>
      <c r="E188" s="272"/>
      <c r="F188" s="109"/>
      <c r="G188" s="131"/>
      <c r="H188" s="131"/>
      <c r="I188" s="112">
        <v>5</v>
      </c>
      <c r="J188" s="155"/>
      <c r="K188" s="156"/>
      <c r="L188" s="157"/>
      <c r="M188" s="149"/>
      <c r="N188" s="178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8">
        <f>SUM(N188,P188,R188,T188,V188,X188,-AK188)</f>
        <v>0</v>
      </c>
      <c r="AA188" s="179">
        <f>SUM(O188,Q188,S188,U188,W188,Y188,-AS188)</f>
        <v>0</v>
      </c>
      <c r="AB188" s="366">
        <f>SUM(Z188:AA188)</f>
        <v>0</v>
      </c>
      <c r="AD188" s="134">
        <f t="shared" si="30"/>
        <v>0</v>
      </c>
      <c r="AE188" s="402">
        <f t="shared" si="31"/>
        <v>0</v>
      </c>
      <c r="AF188" s="175">
        <f t="shared" si="32"/>
        <v>0</v>
      </c>
      <c r="AG188" s="175">
        <f t="shared" si="33"/>
        <v>0</v>
      </c>
      <c r="AH188" s="175">
        <f t="shared" si="34"/>
        <v>0</v>
      </c>
      <c r="AI188" s="175">
        <f t="shared" si="35"/>
        <v>0</v>
      </c>
      <c r="AJ188" s="175">
        <f t="shared" si="36"/>
        <v>0</v>
      </c>
      <c r="AK188" s="396">
        <f t="shared" si="37"/>
        <v>0</v>
      </c>
      <c r="AL188" s="175"/>
      <c r="AM188" s="175">
        <f t="shared" si="38"/>
        <v>0</v>
      </c>
      <c r="AN188" s="175">
        <f t="shared" si="39"/>
        <v>0</v>
      </c>
      <c r="AO188" s="175">
        <f t="shared" si="40"/>
        <v>0</v>
      </c>
      <c r="AP188" s="175">
        <f t="shared" si="41"/>
        <v>0</v>
      </c>
      <c r="AQ188" s="175">
        <f t="shared" si="42"/>
        <v>0</v>
      </c>
      <c r="AR188" s="175">
        <f t="shared" si="43"/>
        <v>0</v>
      </c>
      <c r="AS188" s="401">
        <f t="shared" si="44"/>
        <v>0</v>
      </c>
    </row>
    <row r="189" spans="2:45" ht="18" hidden="1" thickBot="1">
      <c r="B189" s="425"/>
      <c r="C189" s="373">
        <v>26</v>
      </c>
      <c r="D189" s="123"/>
      <c r="E189" s="272"/>
      <c r="F189" s="109"/>
      <c r="G189" s="131"/>
      <c r="H189" s="131"/>
      <c r="I189" s="112">
        <v>5</v>
      </c>
      <c r="J189" s="155"/>
      <c r="K189" s="156"/>
      <c r="L189" s="157"/>
      <c r="M189" s="149"/>
      <c r="N189" s="178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8">
        <f>SUM(N189,P189,R189,T189,V189,X189,-AK189)</f>
        <v>0</v>
      </c>
      <c r="AA189" s="179">
        <f>SUM(O189,Q189,S189,U189,W189,Y189,-AS189)</f>
        <v>0</v>
      </c>
      <c r="AB189" s="366">
        <f>SUM(Z189:AA189)</f>
        <v>0</v>
      </c>
      <c r="AD189" s="134">
        <f t="shared" si="30"/>
        <v>0</v>
      </c>
      <c r="AE189" s="402">
        <f t="shared" si="31"/>
        <v>0</v>
      </c>
      <c r="AF189" s="175">
        <f t="shared" si="32"/>
        <v>0</v>
      </c>
      <c r="AG189" s="175">
        <f t="shared" si="33"/>
        <v>0</v>
      </c>
      <c r="AH189" s="175">
        <f t="shared" si="34"/>
        <v>0</v>
      </c>
      <c r="AI189" s="175">
        <f t="shared" si="35"/>
        <v>0</v>
      </c>
      <c r="AJ189" s="175">
        <f t="shared" si="36"/>
        <v>0</v>
      </c>
      <c r="AK189" s="396">
        <f t="shared" si="37"/>
        <v>0</v>
      </c>
      <c r="AL189" s="175"/>
      <c r="AM189" s="175">
        <f t="shared" si="38"/>
        <v>0</v>
      </c>
      <c r="AN189" s="175">
        <f t="shared" si="39"/>
        <v>0</v>
      </c>
      <c r="AO189" s="175">
        <f t="shared" si="40"/>
        <v>0</v>
      </c>
      <c r="AP189" s="175">
        <f t="shared" si="41"/>
        <v>0</v>
      </c>
      <c r="AQ189" s="175">
        <f t="shared" si="42"/>
        <v>0</v>
      </c>
      <c r="AR189" s="175">
        <f t="shared" si="43"/>
        <v>0</v>
      </c>
      <c r="AS189" s="401">
        <f t="shared" si="44"/>
        <v>0</v>
      </c>
    </row>
    <row r="190" spans="2:45" ht="18" hidden="1" thickBot="1">
      <c r="B190" s="425"/>
      <c r="C190" s="373">
        <v>27</v>
      </c>
      <c r="D190" s="123"/>
      <c r="E190" s="272"/>
      <c r="F190" s="109"/>
      <c r="G190" s="131"/>
      <c r="H190" s="131"/>
      <c r="I190" s="112">
        <v>5</v>
      </c>
      <c r="J190" s="155"/>
      <c r="K190" s="156"/>
      <c r="L190" s="157"/>
      <c r="M190" s="149"/>
      <c r="N190" s="178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8">
        <f>SUM(N190,P190,R190,T190,V190,X190,-AK190)</f>
        <v>0</v>
      </c>
      <c r="AA190" s="179">
        <f>SUM(O190,Q190,S190,U190,W190,Y190,-AS190)</f>
        <v>0</v>
      </c>
      <c r="AB190" s="366">
        <f>SUM(Z190:AA190)</f>
        <v>0</v>
      </c>
      <c r="AD190" s="134">
        <f t="shared" si="30"/>
        <v>0</v>
      </c>
      <c r="AE190" s="402">
        <f t="shared" si="31"/>
        <v>0</v>
      </c>
      <c r="AF190" s="175">
        <f t="shared" si="32"/>
        <v>0</v>
      </c>
      <c r="AG190" s="175">
        <f t="shared" si="33"/>
        <v>0</v>
      </c>
      <c r="AH190" s="175">
        <f t="shared" si="34"/>
        <v>0</v>
      </c>
      <c r="AI190" s="175">
        <f t="shared" si="35"/>
        <v>0</v>
      </c>
      <c r="AJ190" s="175">
        <f t="shared" si="36"/>
        <v>0</v>
      </c>
      <c r="AK190" s="396">
        <f t="shared" si="37"/>
        <v>0</v>
      </c>
      <c r="AL190" s="175"/>
      <c r="AM190" s="175">
        <f t="shared" si="38"/>
        <v>0</v>
      </c>
      <c r="AN190" s="175">
        <f t="shared" si="39"/>
        <v>0</v>
      </c>
      <c r="AO190" s="175">
        <f t="shared" si="40"/>
        <v>0</v>
      </c>
      <c r="AP190" s="175">
        <f t="shared" si="41"/>
        <v>0</v>
      </c>
      <c r="AQ190" s="175">
        <f t="shared" si="42"/>
        <v>0</v>
      </c>
      <c r="AR190" s="175">
        <f t="shared" si="43"/>
        <v>0</v>
      </c>
      <c r="AS190" s="401">
        <f t="shared" si="44"/>
        <v>0</v>
      </c>
    </row>
    <row r="191" spans="2:45" ht="18" hidden="1" thickBot="1">
      <c r="B191" s="425"/>
      <c r="C191" s="373">
        <v>28</v>
      </c>
      <c r="D191" s="123"/>
      <c r="E191" s="272"/>
      <c r="F191" s="109"/>
      <c r="G191" s="131"/>
      <c r="H191" s="131"/>
      <c r="I191" s="112">
        <v>5</v>
      </c>
      <c r="J191" s="155"/>
      <c r="K191" s="156"/>
      <c r="L191" s="157"/>
      <c r="M191" s="149"/>
      <c r="N191" s="178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8">
        <f>SUM(N191,P191,R191,T191,V191,X191,-AK191)</f>
        <v>0</v>
      </c>
      <c r="AA191" s="179">
        <f>SUM(O191,Q191,S191,U191,W191,Y191,-AS191)</f>
        <v>0</v>
      </c>
      <c r="AB191" s="366">
        <f>SUM(Z191:AA191)</f>
        <v>0</v>
      </c>
      <c r="AD191" s="134">
        <f t="shared" si="30"/>
        <v>0</v>
      </c>
      <c r="AE191" s="402">
        <f t="shared" si="31"/>
        <v>0</v>
      </c>
      <c r="AF191" s="175">
        <f t="shared" si="32"/>
        <v>0</v>
      </c>
      <c r="AG191" s="175">
        <f t="shared" si="33"/>
        <v>0</v>
      </c>
      <c r="AH191" s="175">
        <f t="shared" si="34"/>
        <v>0</v>
      </c>
      <c r="AI191" s="175">
        <f t="shared" si="35"/>
        <v>0</v>
      </c>
      <c r="AJ191" s="175">
        <f t="shared" si="36"/>
        <v>0</v>
      </c>
      <c r="AK191" s="396">
        <f t="shared" si="37"/>
        <v>0</v>
      </c>
      <c r="AL191" s="175"/>
      <c r="AM191" s="175">
        <f t="shared" si="38"/>
        <v>0</v>
      </c>
      <c r="AN191" s="175">
        <f t="shared" si="39"/>
        <v>0</v>
      </c>
      <c r="AO191" s="175">
        <f t="shared" si="40"/>
        <v>0</v>
      </c>
      <c r="AP191" s="175">
        <f t="shared" si="41"/>
        <v>0</v>
      </c>
      <c r="AQ191" s="175">
        <f t="shared" si="42"/>
        <v>0</v>
      </c>
      <c r="AR191" s="175">
        <f t="shared" si="43"/>
        <v>0</v>
      </c>
      <c r="AS191" s="401">
        <f t="shared" si="44"/>
        <v>0</v>
      </c>
    </row>
    <row r="192" spans="2:45" ht="18" hidden="1" thickBot="1">
      <c r="B192" s="425"/>
      <c r="C192" s="373">
        <v>29</v>
      </c>
      <c r="D192" s="123"/>
      <c r="E192" s="272"/>
      <c r="F192" s="109"/>
      <c r="G192" s="131"/>
      <c r="H192" s="131"/>
      <c r="I192" s="112">
        <v>5</v>
      </c>
      <c r="J192" s="155"/>
      <c r="K192" s="156"/>
      <c r="L192" s="157"/>
      <c r="M192" s="149"/>
      <c r="N192" s="178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8">
        <f>SUM(N192,P192,R192,T192,V192,X192,-AK192)</f>
        <v>0</v>
      </c>
      <c r="AA192" s="179">
        <f>SUM(O192,Q192,S192,U192,W192,Y192,-AS192)</f>
        <v>0</v>
      </c>
      <c r="AB192" s="366">
        <f>SUM(Z192:AA192)</f>
        <v>0</v>
      </c>
      <c r="AD192" s="134">
        <f t="shared" si="30"/>
        <v>0</v>
      </c>
      <c r="AE192" s="402">
        <f t="shared" si="31"/>
        <v>0</v>
      </c>
      <c r="AF192" s="175">
        <f t="shared" si="32"/>
        <v>0</v>
      </c>
      <c r="AG192" s="175">
        <f t="shared" si="33"/>
        <v>0</v>
      </c>
      <c r="AH192" s="175">
        <f t="shared" si="34"/>
        <v>0</v>
      </c>
      <c r="AI192" s="175">
        <f t="shared" si="35"/>
        <v>0</v>
      </c>
      <c r="AJ192" s="175">
        <f t="shared" si="36"/>
        <v>0</v>
      </c>
      <c r="AK192" s="396">
        <f t="shared" si="37"/>
        <v>0</v>
      </c>
      <c r="AL192" s="175"/>
      <c r="AM192" s="175">
        <f t="shared" si="38"/>
        <v>0</v>
      </c>
      <c r="AN192" s="175">
        <f t="shared" si="39"/>
        <v>0</v>
      </c>
      <c r="AO192" s="175">
        <f t="shared" si="40"/>
        <v>0</v>
      </c>
      <c r="AP192" s="175">
        <f t="shared" si="41"/>
        <v>0</v>
      </c>
      <c r="AQ192" s="175">
        <f t="shared" si="42"/>
        <v>0</v>
      </c>
      <c r="AR192" s="175">
        <f t="shared" si="43"/>
        <v>0</v>
      </c>
      <c r="AS192" s="401">
        <f t="shared" si="44"/>
        <v>0</v>
      </c>
    </row>
    <row r="193" spans="2:45" ht="18" hidden="1" thickBot="1">
      <c r="B193" s="425"/>
      <c r="C193" s="373">
        <v>30</v>
      </c>
      <c r="D193" s="123"/>
      <c r="E193" s="272"/>
      <c r="F193" s="109"/>
      <c r="G193" s="131"/>
      <c r="H193" s="131"/>
      <c r="I193" s="112">
        <v>5</v>
      </c>
      <c r="J193" s="155"/>
      <c r="K193" s="156"/>
      <c r="L193" s="157"/>
      <c r="M193" s="149"/>
      <c r="N193" s="178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8">
        <f>SUM(N193,P193,R193,T193,V193,X193,-AK193)</f>
        <v>0</v>
      </c>
      <c r="AA193" s="179">
        <f>SUM(O193,Q193,S193,U193,W193,Y193,-AS193)</f>
        <v>0</v>
      </c>
      <c r="AB193" s="366">
        <f>SUM(Z193:AA193)</f>
        <v>0</v>
      </c>
      <c r="AD193" s="134">
        <f t="shared" si="30"/>
        <v>0</v>
      </c>
      <c r="AE193" s="402">
        <f t="shared" si="31"/>
        <v>0</v>
      </c>
      <c r="AF193" s="175">
        <f t="shared" si="32"/>
        <v>0</v>
      </c>
      <c r="AG193" s="175">
        <f t="shared" si="33"/>
        <v>0</v>
      </c>
      <c r="AH193" s="175">
        <f t="shared" si="34"/>
        <v>0</v>
      </c>
      <c r="AI193" s="175">
        <f t="shared" si="35"/>
        <v>0</v>
      </c>
      <c r="AJ193" s="175">
        <f t="shared" si="36"/>
        <v>0</v>
      </c>
      <c r="AK193" s="396">
        <f t="shared" si="37"/>
        <v>0</v>
      </c>
      <c r="AL193" s="175"/>
      <c r="AM193" s="175">
        <f t="shared" si="38"/>
        <v>0</v>
      </c>
      <c r="AN193" s="175">
        <f t="shared" si="39"/>
        <v>0</v>
      </c>
      <c r="AO193" s="175">
        <f t="shared" si="40"/>
        <v>0</v>
      </c>
      <c r="AP193" s="175">
        <f t="shared" si="41"/>
        <v>0</v>
      </c>
      <c r="AQ193" s="175">
        <f t="shared" si="42"/>
        <v>0</v>
      </c>
      <c r="AR193" s="175">
        <f t="shared" si="43"/>
        <v>0</v>
      </c>
      <c r="AS193" s="401">
        <f t="shared" si="44"/>
        <v>0</v>
      </c>
    </row>
    <row r="194" spans="2:45" ht="16.5" hidden="1" thickBot="1">
      <c r="B194" s="425"/>
      <c r="C194" s="373">
        <v>31</v>
      </c>
      <c r="D194" s="123"/>
      <c r="E194" s="272"/>
      <c r="F194" s="109"/>
      <c r="G194" s="131"/>
      <c r="H194" s="131"/>
      <c r="I194" s="112">
        <v>5</v>
      </c>
      <c r="J194" s="155"/>
      <c r="K194" s="156"/>
      <c r="L194" s="157"/>
      <c r="M194" s="149"/>
      <c r="N194" s="178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8">
        <f>SUM(N194,P194,R194,T194,V194,X194,-AK194)</f>
        <v>0</v>
      </c>
      <c r="AA194" s="179">
        <f>SUM(O194,Q194,S194,U194,W194,Y194,-AS194)</f>
        <v>0</v>
      </c>
      <c r="AB194" s="366">
        <f>SUM(Z194:AA194)</f>
        <v>0</v>
      </c>
      <c r="AD194" s="134">
        <f t="shared" si="30"/>
        <v>0</v>
      </c>
      <c r="AE194" s="402">
        <f t="shared" si="31"/>
        <v>0</v>
      </c>
      <c r="AF194" s="175">
        <f t="shared" si="32"/>
        <v>0</v>
      </c>
      <c r="AG194" s="175">
        <f t="shared" si="33"/>
        <v>0</v>
      </c>
      <c r="AH194" s="175">
        <f t="shared" si="34"/>
        <v>0</v>
      </c>
      <c r="AI194" s="175">
        <f t="shared" si="35"/>
        <v>0</v>
      </c>
      <c r="AJ194" s="175">
        <f t="shared" si="36"/>
        <v>0</v>
      </c>
      <c r="AK194" s="396">
        <f t="shared" si="37"/>
        <v>0</v>
      </c>
      <c r="AL194" s="175"/>
      <c r="AM194" s="175">
        <f t="shared" si="38"/>
        <v>0</v>
      </c>
      <c r="AN194" s="175">
        <f t="shared" si="39"/>
        <v>0</v>
      </c>
      <c r="AO194" s="175">
        <f t="shared" si="40"/>
        <v>0</v>
      </c>
      <c r="AP194" s="175">
        <f t="shared" si="41"/>
        <v>0</v>
      </c>
      <c r="AQ194" s="175">
        <f t="shared" si="42"/>
        <v>0</v>
      </c>
      <c r="AR194" s="175">
        <f t="shared" si="43"/>
        <v>0</v>
      </c>
      <c r="AS194" s="401">
        <f t="shared" si="44"/>
        <v>0</v>
      </c>
    </row>
    <row r="195" spans="2:45" ht="18" hidden="1" thickBot="1">
      <c r="B195" s="425"/>
      <c r="C195" s="373">
        <v>32</v>
      </c>
      <c r="D195" s="123"/>
      <c r="E195" s="272"/>
      <c r="F195" s="109"/>
      <c r="G195" s="131"/>
      <c r="H195" s="131"/>
      <c r="I195" s="112">
        <v>5</v>
      </c>
      <c r="J195" s="155"/>
      <c r="K195" s="156"/>
      <c r="L195" s="157"/>
      <c r="M195" s="149"/>
      <c r="N195" s="178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8">
        <f>SUM(N195,P195,R195,T195,V195,X195,-AK195)</f>
        <v>0</v>
      </c>
      <c r="AA195" s="179">
        <f>SUM(O195,Q195,S195,U195,W195,Y195,-AS195)</f>
        <v>0</v>
      </c>
      <c r="AB195" s="366">
        <f>SUM(Z195:AA195)</f>
        <v>0</v>
      </c>
      <c r="AD195" s="134">
        <f t="shared" si="30"/>
        <v>0</v>
      </c>
      <c r="AE195" s="402">
        <f t="shared" si="31"/>
        <v>0</v>
      </c>
      <c r="AF195" s="175">
        <f t="shared" si="32"/>
        <v>0</v>
      </c>
      <c r="AG195" s="175">
        <f t="shared" si="33"/>
        <v>0</v>
      </c>
      <c r="AH195" s="175">
        <f t="shared" si="34"/>
        <v>0</v>
      </c>
      <c r="AI195" s="175">
        <f t="shared" si="35"/>
        <v>0</v>
      </c>
      <c r="AJ195" s="175">
        <f t="shared" si="36"/>
        <v>0</v>
      </c>
      <c r="AK195" s="396">
        <f t="shared" si="37"/>
        <v>0</v>
      </c>
      <c r="AL195" s="175"/>
      <c r="AM195" s="175">
        <f t="shared" si="38"/>
        <v>0</v>
      </c>
      <c r="AN195" s="175">
        <f t="shared" si="39"/>
        <v>0</v>
      </c>
      <c r="AO195" s="175">
        <f t="shared" si="40"/>
        <v>0</v>
      </c>
      <c r="AP195" s="175">
        <f t="shared" si="41"/>
        <v>0</v>
      </c>
      <c r="AQ195" s="175">
        <f t="shared" si="42"/>
        <v>0</v>
      </c>
      <c r="AR195" s="175">
        <f t="shared" si="43"/>
        <v>0</v>
      </c>
      <c r="AS195" s="401">
        <f t="shared" si="44"/>
        <v>0</v>
      </c>
    </row>
    <row r="196" spans="2:45" ht="18" hidden="1" thickBot="1">
      <c r="B196" s="425"/>
      <c r="C196" s="373">
        <v>33</v>
      </c>
      <c r="D196" s="123"/>
      <c r="E196" s="272"/>
      <c r="F196" s="109"/>
      <c r="G196" s="131"/>
      <c r="H196" s="131"/>
      <c r="I196" s="112">
        <v>5</v>
      </c>
      <c r="J196" s="155"/>
      <c r="K196" s="156"/>
      <c r="L196" s="157"/>
      <c r="M196" s="149"/>
      <c r="N196" s="178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8">
        <f>SUM(N196,P196,R196,T196,V196,X196,-AK196)</f>
        <v>0</v>
      </c>
      <c r="AA196" s="179">
        <f>SUM(O196,Q196,S196,U196,W196,Y196,-AS196)</f>
        <v>0</v>
      </c>
      <c r="AB196" s="366">
        <f>SUM(Z196:AA196)</f>
        <v>0</v>
      </c>
      <c r="AD196" s="134">
        <f t="shared" si="30"/>
        <v>0</v>
      </c>
      <c r="AE196" s="402">
        <f t="shared" si="31"/>
        <v>0</v>
      </c>
      <c r="AF196" s="175">
        <f t="shared" si="32"/>
        <v>0</v>
      </c>
      <c r="AG196" s="175">
        <f t="shared" si="33"/>
        <v>0</v>
      </c>
      <c r="AH196" s="175">
        <f t="shared" si="34"/>
        <v>0</v>
      </c>
      <c r="AI196" s="175">
        <f t="shared" si="35"/>
        <v>0</v>
      </c>
      <c r="AJ196" s="175">
        <f t="shared" si="36"/>
        <v>0</v>
      </c>
      <c r="AK196" s="396">
        <f t="shared" si="37"/>
        <v>0</v>
      </c>
      <c r="AL196" s="175"/>
      <c r="AM196" s="175">
        <f t="shared" si="38"/>
        <v>0</v>
      </c>
      <c r="AN196" s="175">
        <f t="shared" si="39"/>
        <v>0</v>
      </c>
      <c r="AO196" s="175">
        <f t="shared" si="40"/>
        <v>0</v>
      </c>
      <c r="AP196" s="175">
        <f t="shared" si="41"/>
        <v>0</v>
      </c>
      <c r="AQ196" s="175">
        <f t="shared" si="42"/>
        <v>0</v>
      </c>
      <c r="AR196" s="175">
        <f t="shared" si="43"/>
        <v>0</v>
      </c>
      <c r="AS196" s="401">
        <f t="shared" si="44"/>
        <v>0</v>
      </c>
    </row>
    <row r="197" spans="2:45" ht="18" hidden="1" thickBot="1">
      <c r="B197" s="425"/>
      <c r="C197" s="373">
        <v>34</v>
      </c>
      <c r="D197" s="123"/>
      <c r="E197" s="272"/>
      <c r="F197" s="109"/>
      <c r="G197" s="131"/>
      <c r="H197" s="131"/>
      <c r="I197" s="112">
        <v>5</v>
      </c>
      <c r="J197" s="155"/>
      <c r="K197" s="156"/>
      <c r="L197" s="157"/>
      <c r="M197" s="149"/>
      <c r="N197" s="178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8">
        <f>SUM(N197,P197,R197,T197,V197,X197,-AK197)</f>
        <v>0</v>
      </c>
      <c r="AA197" s="179">
        <f>SUM(O197,Q197,S197,U197,W197,Y197,-AS197)</f>
        <v>0</v>
      </c>
      <c r="AB197" s="366">
        <f>SUM(Z197:AA197)</f>
        <v>0</v>
      </c>
      <c r="AD197" s="134">
        <f aca="true" t="shared" si="45" ref="AD197:AD260">IF($N$484="*",SUM(N197:O197),IF($P$484="*",SUM(P197:Q197),IF($R$484="*",SUM(R197:S197),IF($T$484="*",SUM(T197:U197),IF($V$484="*",SUM(V197:W197),IF($X$484="*",SUM(X197:Y197),0))))))</f>
        <v>0</v>
      </c>
      <c r="AE197" s="402">
        <f aca="true" t="shared" si="46" ref="AE197:AE260">N197</f>
        <v>0</v>
      </c>
      <c r="AF197" s="175">
        <f aca="true" t="shared" si="47" ref="AF197:AF260">P197</f>
        <v>0</v>
      </c>
      <c r="AG197" s="175">
        <f aca="true" t="shared" si="48" ref="AG197:AG260">R197</f>
        <v>0</v>
      </c>
      <c r="AH197" s="175">
        <f aca="true" t="shared" si="49" ref="AH197:AH260">T197</f>
        <v>0</v>
      </c>
      <c r="AI197" s="175">
        <f aca="true" t="shared" si="50" ref="AI197:AI260">V197</f>
        <v>0</v>
      </c>
      <c r="AJ197" s="175">
        <f aca="true" t="shared" si="51" ref="AJ197:AJ260">X197</f>
        <v>0</v>
      </c>
      <c r="AK197" s="396">
        <f aca="true" t="shared" si="52" ref="AK197:AK260">SMALL(AE197:AI197,1)</f>
        <v>0</v>
      </c>
      <c r="AL197" s="175"/>
      <c r="AM197" s="175">
        <f aca="true" t="shared" si="53" ref="AM197:AM260">O197</f>
        <v>0</v>
      </c>
      <c r="AN197" s="175">
        <f aca="true" t="shared" si="54" ref="AN197:AN260">Q197</f>
        <v>0</v>
      </c>
      <c r="AO197" s="175">
        <f aca="true" t="shared" si="55" ref="AO197:AO260">S197</f>
        <v>0</v>
      </c>
      <c r="AP197" s="175">
        <f aca="true" t="shared" si="56" ref="AP197:AP260">U197</f>
        <v>0</v>
      </c>
      <c r="AQ197" s="175">
        <f aca="true" t="shared" si="57" ref="AQ197:AQ260">W197</f>
        <v>0</v>
      </c>
      <c r="AR197" s="175">
        <f aca="true" t="shared" si="58" ref="AR197:AR260">Y197</f>
        <v>0</v>
      </c>
      <c r="AS197" s="401">
        <f aca="true" t="shared" si="59" ref="AS197:AS260">SMALL(AM197:AQ197,1)</f>
        <v>0</v>
      </c>
    </row>
    <row r="198" spans="2:45" ht="18" hidden="1" thickBot="1">
      <c r="B198" s="425"/>
      <c r="C198" s="373">
        <v>35</v>
      </c>
      <c r="D198" s="123"/>
      <c r="E198" s="272"/>
      <c r="F198" s="109"/>
      <c r="G198" s="131"/>
      <c r="H198" s="131"/>
      <c r="I198" s="112">
        <v>5</v>
      </c>
      <c r="J198" s="155"/>
      <c r="K198" s="156"/>
      <c r="L198" s="157"/>
      <c r="M198" s="149"/>
      <c r="N198" s="178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8">
        <f>SUM(N198,P198,R198,T198,V198,X198,-AK198)</f>
        <v>0</v>
      </c>
      <c r="AA198" s="179">
        <f>SUM(O198,Q198,S198,U198,W198,Y198,-AS198)</f>
        <v>0</v>
      </c>
      <c r="AB198" s="366">
        <f>SUM(Z198:AA198)</f>
        <v>0</v>
      </c>
      <c r="AD198" s="134">
        <f t="shared" si="45"/>
        <v>0</v>
      </c>
      <c r="AE198" s="402">
        <f t="shared" si="46"/>
        <v>0</v>
      </c>
      <c r="AF198" s="175">
        <f t="shared" si="47"/>
        <v>0</v>
      </c>
      <c r="AG198" s="175">
        <f t="shared" si="48"/>
        <v>0</v>
      </c>
      <c r="AH198" s="175">
        <f t="shared" si="49"/>
        <v>0</v>
      </c>
      <c r="AI198" s="175">
        <f t="shared" si="50"/>
        <v>0</v>
      </c>
      <c r="AJ198" s="175">
        <f t="shared" si="51"/>
        <v>0</v>
      </c>
      <c r="AK198" s="396">
        <f t="shared" si="52"/>
        <v>0</v>
      </c>
      <c r="AL198" s="175"/>
      <c r="AM198" s="175">
        <f t="shared" si="53"/>
        <v>0</v>
      </c>
      <c r="AN198" s="175">
        <f t="shared" si="54"/>
        <v>0</v>
      </c>
      <c r="AO198" s="175">
        <f t="shared" si="55"/>
        <v>0</v>
      </c>
      <c r="AP198" s="175">
        <f t="shared" si="56"/>
        <v>0</v>
      </c>
      <c r="AQ198" s="175">
        <f t="shared" si="57"/>
        <v>0</v>
      </c>
      <c r="AR198" s="175">
        <f t="shared" si="58"/>
        <v>0</v>
      </c>
      <c r="AS198" s="401">
        <f t="shared" si="59"/>
        <v>0</v>
      </c>
    </row>
    <row r="199" spans="2:45" ht="18" hidden="1" thickBot="1">
      <c r="B199" s="425"/>
      <c r="C199" s="373">
        <v>36</v>
      </c>
      <c r="D199" s="123"/>
      <c r="E199" s="272"/>
      <c r="F199" s="109"/>
      <c r="G199" s="131"/>
      <c r="H199" s="131"/>
      <c r="I199" s="112">
        <v>5</v>
      </c>
      <c r="J199" s="155"/>
      <c r="K199" s="156"/>
      <c r="L199" s="157"/>
      <c r="M199" s="149"/>
      <c r="N199" s="178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8">
        <f>SUM(N199,P199,R199,T199,V199,X199,-AK199)</f>
        <v>0</v>
      </c>
      <c r="AA199" s="179">
        <f>SUM(O199,Q199,S199,U199,W199,Y199,-AS199)</f>
        <v>0</v>
      </c>
      <c r="AB199" s="366">
        <f>SUM(Z199:AA199)</f>
        <v>0</v>
      </c>
      <c r="AD199" s="134">
        <f t="shared" si="45"/>
        <v>0</v>
      </c>
      <c r="AE199" s="402">
        <f t="shared" si="46"/>
        <v>0</v>
      </c>
      <c r="AF199" s="175">
        <f t="shared" si="47"/>
        <v>0</v>
      </c>
      <c r="AG199" s="175">
        <f t="shared" si="48"/>
        <v>0</v>
      </c>
      <c r="AH199" s="175">
        <f t="shared" si="49"/>
        <v>0</v>
      </c>
      <c r="AI199" s="175">
        <f t="shared" si="50"/>
        <v>0</v>
      </c>
      <c r="AJ199" s="175">
        <f t="shared" si="51"/>
        <v>0</v>
      </c>
      <c r="AK199" s="396">
        <f t="shared" si="52"/>
        <v>0</v>
      </c>
      <c r="AL199" s="175"/>
      <c r="AM199" s="175">
        <f t="shared" si="53"/>
        <v>0</v>
      </c>
      <c r="AN199" s="175">
        <f t="shared" si="54"/>
        <v>0</v>
      </c>
      <c r="AO199" s="175">
        <f t="shared" si="55"/>
        <v>0</v>
      </c>
      <c r="AP199" s="175">
        <f t="shared" si="56"/>
        <v>0</v>
      </c>
      <c r="AQ199" s="175">
        <f t="shared" si="57"/>
        <v>0</v>
      </c>
      <c r="AR199" s="175">
        <f t="shared" si="58"/>
        <v>0</v>
      </c>
      <c r="AS199" s="401">
        <f t="shared" si="59"/>
        <v>0</v>
      </c>
    </row>
    <row r="200" spans="2:45" ht="18" hidden="1" thickBot="1">
      <c r="B200" s="425"/>
      <c r="C200" s="373">
        <v>37</v>
      </c>
      <c r="D200" s="123"/>
      <c r="E200" s="272"/>
      <c r="F200" s="109"/>
      <c r="G200" s="131"/>
      <c r="H200" s="131"/>
      <c r="I200" s="112">
        <v>5</v>
      </c>
      <c r="J200" s="155"/>
      <c r="K200" s="156"/>
      <c r="L200" s="157"/>
      <c r="M200" s="149"/>
      <c r="N200" s="178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8">
        <f>SUM(N200,P200,R200,T200,V200,X200,-AK200)</f>
        <v>0</v>
      </c>
      <c r="AA200" s="179">
        <f>SUM(O200,Q200,S200,U200,W200,Y200,-AS200)</f>
        <v>0</v>
      </c>
      <c r="AB200" s="366">
        <f>SUM(Z200:AA200)</f>
        <v>0</v>
      </c>
      <c r="AD200" s="134">
        <f t="shared" si="45"/>
        <v>0</v>
      </c>
      <c r="AE200" s="402">
        <f t="shared" si="46"/>
        <v>0</v>
      </c>
      <c r="AF200" s="175">
        <f t="shared" si="47"/>
        <v>0</v>
      </c>
      <c r="AG200" s="175">
        <f t="shared" si="48"/>
        <v>0</v>
      </c>
      <c r="AH200" s="175">
        <f t="shared" si="49"/>
        <v>0</v>
      </c>
      <c r="AI200" s="175">
        <f t="shared" si="50"/>
        <v>0</v>
      </c>
      <c r="AJ200" s="175">
        <f t="shared" si="51"/>
        <v>0</v>
      </c>
      <c r="AK200" s="396">
        <f t="shared" si="52"/>
        <v>0</v>
      </c>
      <c r="AL200" s="175"/>
      <c r="AM200" s="175">
        <f t="shared" si="53"/>
        <v>0</v>
      </c>
      <c r="AN200" s="175">
        <f t="shared" si="54"/>
        <v>0</v>
      </c>
      <c r="AO200" s="175">
        <f t="shared" si="55"/>
        <v>0</v>
      </c>
      <c r="AP200" s="175">
        <f t="shared" si="56"/>
        <v>0</v>
      </c>
      <c r="AQ200" s="175">
        <f t="shared" si="57"/>
        <v>0</v>
      </c>
      <c r="AR200" s="175">
        <f t="shared" si="58"/>
        <v>0</v>
      </c>
      <c r="AS200" s="401">
        <f t="shared" si="59"/>
        <v>0</v>
      </c>
    </row>
    <row r="201" spans="2:45" ht="18" hidden="1" thickBot="1">
      <c r="B201" s="425"/>
      <c r="C201" s="373">
        <v>38</v>
      </c>
      <c r="D201" s="123"/>
      <c r="E201" s="272"/>
      <c r="F201" s="109"/>
      <c r="G201" s="131"/>
      <c r="H201" s="131"/>
      <c r="I201" s="112">
        <v>5</v>
      </c>
      <c r="J201" s="155"/>
      <c r="K201" s="156"/>
      <c r="L201" s="157"/>
      <c r="M201" s="149"/>
      <c r="N201" s="178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8">
        <f>SUM(N201,P201,R201,T201,V201,X201,-AK201)</f>
        <v>0</v>
      </c>
      <c r="AA201" s="179">
        <f>SUM(O201,Q201,S201,U201,W201,Y201,-AS201)</f>
        <v>0</v>
      </c>
      <c r="AB201" s="366">
        <f>SUM(Z201:AA201)</f>
        <v>0</v>
      </c>
      <c r="AD201" s="134">
        <f t="shared" si="45"/>
        <v>0</v>
      </c>
      <c r="AE201" s="402">
        <f t="shared" si="46"/>
        <v>0</v>
      </c>
      <c r="AF201" s="175">
        <f t="shared" si="47"/>
        <v>0</v>
      </c>
      <c r="AG201" s="175">
        <f t="shared" si="48"/>
        <v>0</v>
      </c>
      <c r="AH201" s="175">
        <f t="shared" si="49"/>
        <v>0</v>
      </c>
      <c r="AI201" s="175">
        <f t="shared" si="50"/>
        <v>0</v>
      </c>
      <c r="AJ201" s="175">
        <f t="shared" si="51"/>
        <v>0</v>
      </c>
      <c r="AK201" s="396">
        <f t="shared" si="52"/>
        <v>0</v>
      </c>
      <c r="AL201" s="175"/>
      <c r="AM201" s="175">
        <f t="shared" si="53"/>
        <v>0</v>
      </c>
      <c r="AN201" s="175">
        <f t="shared" si="54"/>
        <v>0</v>
      </c>
      <c r="AO201" s="175">
        <f t="shared" si="55"/>
        <v>0</v>
      </c>
      <c r="AP201" s="175">
        <f t="shared" si="56"/>
        <v>0</v>
      </c>
      <c r="AQ201" s="175">
        <f t="shared" si="57"/>
        <v>0</v>
      </c>
      <c r="AR201" s="175">
        <f t="shared" si="58"/>
        <v>0</v>
      </c>
      <c r="AS201" s="401">
        <f t="shared" si="59"/>
        <v>0</v>
      </c>
    </row>
    <row r="202" spans="2:45" ht="18" hidden="1" thickBot="1">
      <c r="B202" s="425"/>
      <c r="C202" s="373">
        <v>39</v>
      </c>
      <c r="D202" s="123"/>
      <c r="E202" s="272"/>
      <c r="F202" s="109"/>
      <c r="G202" s="131"/>
      <c r="H202" s="131"/>
      <c r="I202" s="112">
        <v>5</v>
      </c>
      <c r="J202" s="155"/>
      <c r="K202" s="156"/>
      <c r="L202" s="157"/>
      <c r="M202" s="149"/>
      <c r="N202" s="178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8">
        <f>SUM(N202,P202,R202,T202,V202,X202,-AK202)</f>
        <v>0</v>
      </c>
      <c r="AA202" s="179">
        <f>SUM(O202,Q202,S202,U202,W202,Y202,-AS202)</f>
        <v>0</v>
      </c>
      <c r="AB202" s="366">
        <f>SUM(Z202:AA202)</f>
        <v>0</v>
      </c>
      <c r="AD202" s="134">
        <f t="shared" si="45"/>
        <v>0</v>
      </c>
      <c r="AE202" s="402">
        <f t="shared" si="46"/>
        <v>0</v>
      </c>
      <c r="AF202" s="175">
        <f t="shared" si="47"/>
        <v>0</v>
      </c>
      <c r="AG202" s="175">
        <f t="shared" si="48"/>
        <v>0</v>
      </c>
      <c r="AH202" s="175">
        <f t="shared" si="49"/>
        <v>0</v>
      </c>
      <c r="AI202" s="175">
        <f t="shared" si="50"/>
        <v>0</v>
      </c>
      <c r="AJ202" s="175">
        <f t="shared" si="51"/>
        <v>0</v>
      </c>
      <c r="AK202" s="396">
        <f t="shared" si="52"/>
        <v>0</v>
      </c>
      <c r="AL202" s="175"/>
      <c r="AM202" s="175">
        <f t="shared" si="53"/>
        <v>0</v>
      </c>
      <c r="AN202" s="175">
        <f t="shared" si="54"/>
        <v>0</v>
      </c>
      <c r="AO202" s="175">
        <f t="shared" si="55"/>
        <v>0</v>
      </c>
      <c r="AP202" s="175">
        <f t="shared" si="56"/>
        <v>0</v>
      </c>
      <c r="AQ202" s="175">
        <f t="shared" si="57"/>
        <v>0</v>
      </c>
      <c r="AR202" s="175">
        <f t="shared" si="58"/>
        <v>0</v>
      </c>
      <c r="AS202" s="401">
        <f t="shared" si="59"/>
        <v>0</v>
      </c>
    </row>
    <row r="203" spans="2:45" ht="18" hidden="1" thickBot="1">
      <c r="B203" s="425"/>
      <c r="C203" s="374">
        <v>40</v>
      </c>
      <c r="D203" s="123"/>
      <c r="E203" s="272"/>
      <c r="F203" s="109"/>
      <c r="G203" s="131"/>
      <c r="H203" s="131"/>
      <c r="I203" s="112">
        <v>5</v>
      </c>
      <c r="J203" s="155"/>
      <c r="K203" s="156"/>
      <c r="L203" s="157"/>
      <c r="M203" s="149"/>
      <c r="N203" s="178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8">
        <f>SUM(N203,P203,R203,T203,V203,X203,-AK203)</f>
        <v>0</v>
      </c>
      <c r="AA203" s="179">
        <f>SUM(O203,Q203,S203,U203,W203,Y203,-AS203)</f>
        <v>0</v>
      </c>
      <c r="AB203" s="366">
        <f>SUM(Z203:AA203)</f>
        <v>0</v>
      </c>
      <c r="AD203" s="134">
        <f t="shared" si="45"/>
        <v>0</v>
      </c>
      <c r="AE203" s="402">
        <f t="shared" si="46"/>
        <v>0</v>
      </c>
      <c r="AF203" s="175">
        <f t="shared" si="47"/>
        <v>0</v>
      </c>
      <c r="AG203" s="175">
        <f t="shared" si="48"/>
        <v>0</v>
      </c>
      <c r="AH203" s="175">
        <f t="shared" si="49"/>
        <v>0</v>
      </c>
      <c r="AI203" s="175">
        <f t="shared" si="50"/>
        <v>0</v>
      </c>
      <c r="AJ203" s="175">
        <f t="shared" si="51"/>
        <v>0</v>
      </c>
      <c r="AK203" s="396">
        <f t="shared" si="52"/>
        <v>0</v>
      </c>
      <c r="AL203" s="175"/>
      <c r="AM203" s="175">
        <f t="shared" si="53"/>
        <v>0</v>
      </c>
      <c r="AN203" s="175">
        <f t="shared" si="54"/>
        <v>0</v>
      </c>
      <c r="AO203" s="175">
        <f t="shared" si="55"/>
        <v>0</v>
      </c>
      <c r="AP203" s="175">
        <f t="shared" si="56"/>
        <v>0</v>
      </c>
      <c r="AQ203" s="175">
        <f t="shared" si="57"/>
        <v>0</v>
      </c>
      <c r="AR203" s="175">
        <f t="shared" si="58"/>
        <v>0</v>
      </c>
      <c r="AS203" s="401">
        <f t="shared" si="59"/>
        <v>0</v>
      </c>
    </row>
    <row r="204" spans="2:45" ht="16.5" customHeight="1">
      <c r="B204" s="456" t="str">
        <f>'[6]Tabelle1'!B4</f>
        <v>GC Memmingen</v>
      </c>
      <c r="C204" s="372">
        <v>1</v>
      </c>
      <c r="D204" s="144">
        <f>'[6]Tabelle1'!B6</f>
        <v>0</v>
      </c>
      <c r="E204" s="270">
        <f>'[6]Tabelle1'!C6</f>
        <v>0</v>
      </c>
      <c r="F204" s="106">
        <f>'[6]Tabelle1'!D6</f>
        <v>0</v>
      </c>
      <c r="G204" s="132"/>
      <c r="H204" s="132"/>
      <c r="I204" s="107">
        <v>6</v>
      </c>
      <c r="J204" s="153" t="s">
        <v>237</v>
      </c>
      <c r="K204" s="407">
        <v>19.2</v>
      </c>
      <c r="L204" s="154" t="s">
        <v>169</v>
      </c>
      <c r="M204" s="148" t="str">
        <f>B$204</f>
        <v>GC Memmingen</v>
      </c>
      <c r="N204" s="176">
        <v>5</v>
      </c>
      <c r="O204" s="177">
        <v>23</v>
      </c>
      <c r="P204" s="177">
        <v>15</v>
      </c>
      <c r="Q204" s="177">
        <v>36</v>
      </c>
      <c r="R204" s="177">
        <v>3</v>
      </c>
      <c r="S204" s="177">
        <v>20</v>
      </c>
      <c r="T204" s="177">
        <v>13</v>
      </c>
      <c r="U204" s="177">
        <v>31</v>
      </c>
      <c r="V204" s="177"/>
      <c r="W204" s="177"/>
      <c r="X204" s="177"/>
      <c r="Y204" s="177"/>
      <c r="Z204" s="176">
        <f>SUM(N204,P204,R204,T204,V204,X204,-AK204)</f>
        <v>36</v>
      </c>
      <c r="AA204" s="177">
        <f>SUM(O204,Q204,S204,U204,W204,Y204,-AS204)</f>
        <v>110</v>
      </c>
      <c r="AB204" s="432">
        <f>SUM(Z204:AA204)</f>
        <v>146</v>
      </c>
      <c r="AD204" s="134">
        <f t="shared" si="45"/>
        <v>0</v>
      </c>
      <c r="AE204" s="402">
        <f t="shared" si="46"/>
        <v>5</v>
      </c>
      <c r="AF204" s="175">
        <f t="shared" si="47"/>
        <v>15</v>
      </c>
      <c r="AG204" s="175">
        <f t="shared" si="48"/>
        <v>3</v>
      </c>
      <c r="AH204" s="175">
        <f t="shared" si="49"/>
        <v>13</v>
      </c>
      <c r="AI204" s="175">
        <f t="shared" si="50"/>
        <v>0</v>
      </c>
      <c r="AJ204" s="175">
        <f t="shared" si="51"/>
        <v>0</v>
      </c>
      <c r="AK204" s="396">
        <f t="shared" si="52"/>
        <v>0</v>
      </c>
      <c r="AL204" s="175"/>
      <c r="AM204" s="175">
        <f t="shared" si="53"/>
        <v>23</v>
      </c>
      <c r="AN204" s="175">
        <f t="shared" si="54"/>
        <v>36</v>
      </c>
      <c r="AO204" s="175">
        <f t="shared" si="55"/>
        <v>20</v>
      </c>
      <c r="AP204" s="175">
        <f t="shared" si="56"/>
        <v>31</v>
      </c>
      <c r="AQ204" s="175">
        <f t="shared" si="57"/>
        <v>0</v>
      </c>
      <c r="AR204" s="175">
        <f t="shared" si="58"/>
        <v>0</v>
      </c>
      <c r="AS204" s="401">
        <f t="shared" si="59"/>
        <v>0</v>
      </c>
    </row>
    <row r="205" spans="2:45" ht="15">
      <c r="B205" s="457" t="e">
        <f>'[6]Tabelle1'!#REF!</f>
        <v>#REF!</v>
      </c>
      <c r="C205" s="373">
        <v>2</v>
      </c>
      <c r="D205" s="145">
        <f>'[6]Tabelle1'!B7</f>
        <v>0</v>
      </c>
      <c r="E205" s="271">
        <f>'[6]Tabelle1'!C7</f>
        <v>0</v>
      </c>
      <c r="F205" s="111">
        <f>'[6]Tabelle1'!D7</f>
        <v>0</v>
      </c>
      <c r="G205" s="131"/>
      <c r="H205" s="131"/>
      <c r="I205" s="112">
        <v>6</v>
      </c>
      <c r="J205" s="155" t="s">
        <v>238</v>
      </c>
      <c r="K205" s="156">
        <v>17.9</v>
      </c>
      <c r="L205" s="157">
        <v>0</v>
      </c>
      <c r="M205" s="149" t="str">
        <f>B$204</f>
        <v>GC Memmingen</v>
      </c>
      <c r="N205" s="178">
        <v>3</v>
      </c>
      <c r="O205" s="179">
        <v>14</v>
      </c>
      <c r="P205" s="179">
        <v>10</v>
      </c>
      <c r="Q205" s="179">
        <v>30</v>
      </c>
      <c r="R205" s="179"/>
      <c r="S205" s="179"/>
      <c r="T205" s="179"/>
      <c r="U205" s="179"/>
      <c r="V205" s="179"/>
      <c r="W205" s="179"/>
      <c r="X205" s="179"/>
      <c r="Y205" s="179"/>
      <c r="Z205" s="178">
        <f>SUM(N205,P205,R205,T205,V205,X205,-AK205)</f>
        <v>13</v>
      </c>
      <c r="AA205" s="179">
        <f>SUM(O205,Q205,S205,U205,W205,Y205,-AS205)</f>
        <v>44</v>
      </c>
      <c r="AB205" s="366">
        <f>SUM(Z205:AA205)</f>
        <v>57</v>
      </c>
      <c r="AD205" s="134">
        <f t="shared" si="45"/>
        <v>0</v>
      </c>
      <c r="AE205" s="402">
        <f t="shared" si="46"/>
        <v>3</v>
      </c>
      <c r="AF205" s="175">
        <f t="shared" si="47"/>
        <v>10</v>
      </c>
      <c r="AG205" s="175">
        <f t="shared" si="48"/>
        <v>0</v>
      </c>
      <c r="AH205" s="175">
        <f t="shared" si="49"/>
        <v>0</v>
      </c>
      <c r="AI205" s="175">
        <f t="shared" si="50"/>
        <v>0</v>
      </c>
      <c r="AJ205" s="175">
        <f t="shared" si="51"/>
        <v>0</v>
      </c>
      <c r="AK205" s="396">
        <f t="shared" si="52"/>
        <v>0</v>
      </c>
      <c r="AL205" s="175"/>
      <c r="AM205" s="175">
        <f t="shared" si="53"/>
        <v>14</v>
      </c>
      <c r="AN205" s="175">
        <f t="shared" si="54"/>
        <v>30</v>
      </c>
      <c r="AO205" s="175">
        <f t="shared" si="55"/>
        <v>0</v>
      </c>
      <c r="AP205" s="175">
        <f t="shared" si="56"/>
        <v>0</v>
      </c>
      <c r="AQ205" s="175">
        <f t="shared" si="57"/>
        <v>0</v>
      </c>
      <c r="AR205" s="175">
        <f t="shared" si="58"/>
        <v>0</v>
      </c>
      <c r="AS205" s="401">
        <f t="shared" si="59"/>
        <v>0</v>
      </c>
    </row>
    <row r="206" spans="2:45" ht="15">
      <c r="B206" s="457" t="e">
        <f>'[6]Tabelle1'!#REF!</f>
        <v>#REF!</v>
      </c>
      <c r="C206" s="373">
        <v>3</v>
      </c>
      <c r="D206" s="146">
        <f>'[6]Tabelle1'!B8</f>
        <v>0</v>
      </c>
      <c r="E206" s="272">
        <f>'[6]Tabelle1'!C8</f>
        <v>0</v>
      </c>
      <c r="F206" s="109">
        <f>'[6]Tabelle1'!D8</f>
        <v>0</v>
      </c>
      <c r="G206" s="131"/>
      <c r="H206" s="131"/>
      <c r="I206" s="112">
        <v>6</v>
      </c>
      <c r="J206" s="155" t="s">
        <v>315</v>
      </c>
      <c r="K206" s="156">
        <v>9.1</v>
      </c>
      <c r="L206" s="157">
        <v>0</v>
      </c>
      <c r="M206" s="149" t="str">
        <f>B$204</f>
        <v>GC Memmingen</v>
      </c>
      <c r="N206" s="178"/>
      <c r="O206" s="179"/>
      <c r="P206" s="179"/>
      <c r="Q206" s="179"/>
      <c r="R206" s="179">
        <v>16</v>
      </c>
      <c r="S206" s="179">
        <v>24</v>
      </c>
      <c r="T206" s="179">
        <v>24</v>
      </c>
      <c r="U206" s="179">
        <v>32</v>
      </c>
      <c r="V206" s="179"/>
      <c r="W206" s="179"/>
      <c r="X206" s="179"/>
      <c r="Y206" s="179"/>
      <c r="Z206" s="178">
        <f>SUM(N206,P206,R206,T206,V206,X206,-AK206)</f>
        <v>40</v>
      </c>
      <c r="AA206" s="179">
        <f>SUM(O206,Q206,S206,U206,W206,Y206,-AS206)</f>
        <v>56</v>
      </c>
      <c r="AB206" s="366">
        <f>SUM(Z206:AA206)</f>
        <v>96</v>
      </c>
      <c r="AD206" s="134">
        <f t="shared" si="45"/>
        <v>0</v>
      </c>
      <c r="AE206" s="402">
        <f t="shared" si="46"/>
        <v>0</v>
      </c>
      <c r="AF206" s="175">
        <f t="shared" si="47"/>
        <v>0</v>
      </c>
      <c r="AG206" s="175">
        <f t="shared" si="48"/>
        <v>16</v>
      </c>
      <c r="AH206" s="175">
        <f t="shared" si="49"/>
        <v>24</v>
      </c>
      <c r="AI206" s="175">
        <f t="shared" si="50"/>
        <v>0</v>
      </c>
      <c r="AJ206" s="175">
        <f t="shared" si="51"/>
        <v>0</v>
      </c>
      <c r="AK206" s="396">
        <f t="shared" si="52"/>
        <v>0</v>
      </c>
      <c r="AL206" s="175"/>
      <c r="AM206" s="175">
        <f t="shared" si="53"/>
        <v>0</v>
      </c>
      <c r="AN206" s="175">
        <f t="shared" si="54"/>
        <v>0</v>
      </c>
      <c r="AO206" s="175">
        <f t="shared" si="55"/>
        <v>24</v>
      </c>
      <c r="AP206" s="175">
        <f t="shared" si="56"/>
        <v>32</v>
      </c>
      <c r="AQ206" s="175">
        <f t="shared" si="57"/>
        <v>0</v>
      </c>
      <c r="AR206" s="175">
        <f t="shared" si="58"/>
        <v>0</v>
      </c>
      <c r="AS206" s="401">
        <f t="shared" si="59"/>
        <v>0</v>
      </c>
    </row>
    <row r="207" spans="2:45" ht="15">
      <c r="B207" s="457" t="e">
        <f>'[6]Tabelle1'!#REF!</f>
        <v>#REF!</v>
      </c>
      <c r="C207" s="373">
        <v>4</v>
      </c>
      <c r="D207" s="145">
        <f>'[6]Tabelle1'!B9</f>
        <v>0</v>
      </c>
      <c r="E207" s="271">
        <f>'[6]Tabelle1'!C9</f>
        <v>0</v>
      </c>
      <c r="F207" s="111">
        <f>'[6]Tabelle1'!D9</f>
        <v>0</v>
      </c>
      <c r="G207" s="131"/>
      <c r="H207" s="131"/>
      <c r="I207" s="112">
        <v>6</v>
      </c>
      <c r="J207" s="155" t="s">
        <v>239</v>
      </c>
      <c r="K207" s="156">
        <v>8.9</v>
      </c>
      <c r="L207" s="157" t="s">
        <v>169</v>
      </c>
      <c r="M207" s="149" t="str">
        <f>B$204</f>
        <v>GC Memmingen</v>
      </c>
      <c r="N207" s="178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8">
        <f>SUM(N207,P207,R207,T207,V207,X207,-AK207)</f>
        <v>0</v>
      </c>
      <c r="AA207" s="179">
        <f>SUM(O207,Q207,S207,U207,W207,Y207,-AS207)</f>
        <v>0</v>
      </c>
      <c r="AB207" s="366">
        <f>SUM(Z207:AA207)</f>
        <v>0</v>
      </c>
      <c r="AD207" s="134">
        <f t="shared" si="45"/>
        <v>0</v>
      </c>
      <c r="AE207" s="402">
        <f t="shared" si="46"/>
        <v>0</v>
      </c>
      <c r="AF207" s="175">
        <f t="shared" si="47"/>
        <v>0</v>
      </c>
      <c r="AG207" s="175">
        <f t="shared" si="48"/>
        <v>0</v>
      </c>
      <c r="AH207" s="175">
        <f t="shared" si="49"/>
        <v>0</v>
      </c>
      <c r="AI207" s="175">
        <f t="shared" si="50"/>
        <v>0</v>
      </c>
      <c r="AJ207" s="175">
        <f t="shared" si="51"/>
        <v>0</v>
      </c>
      <c r="AK207" s="396">
        <f t="shared" si="52"/>
        <v>0</v>
      </c>
      <c r="AL207" s="175"/>
      <c r="AM207" s="175">
        <f t="shared" si="53"/>
        <v>0</v>
      </c>
      <c r="AN207" s="175">
        <f t="shared" si="54"/>
        <v>0</v>
      </c>
      <c r="AO207" s="175">
        <f t="shared" si="55"/>
        <v>0</v>
      </c>
      <c r="AP207" s="175">
        <f t="shared" si="56"/>
        <v>0</v>
      </c>
      <c r="AQ207" s="175">
        <f t="shared" si="57"/>
        <v>0</v>
      </c>
      <c r="AR207" s="175">
        <f t="shared" si="58"/>
        <v>0</v>
      </c>
      <c r="AS207" s="401">
        <f t="shared" si="59"/>
        <v>0</v>
      </c>
    </row>
    <row r="208" spans="2:45" ht="15">
      <c r="B208" s="457" t="e">
        <f>'[6]Tabelle1'!#REF!</f>
        <v>#REF!</v>
      </c>
      <c r="C208" s="373">
        <v>5</v>
      </c>
      <c r="D208" s="145">
        <f>'[6]Tabelle1'!B10</f>
        <v>0</v>
      </c>
      <c r="E208" s="271">
        <f>'[6]Tabelle1'!C10</f>
        <v>0</v>
      </c>
      <c r="F208" s="111">
        <f>'[6]Tabelle1'!D10</f>
        <v>0</v>
      </c>
      <c r="G208" s="131"/>
      <c r="H208" s="131"/>
      <c r="I208" s="112">
        <v>6</v>
      </c>
      <c r="J208" s="155" t="s">
        <v>265</v>
      </c>
      <c r="K208" s="156">
        <v>8.9</v>
      </c>
      <c r="L208" s="157">
        <v>0</v>
      </c>
      <c r="M208" s="149" t="str">
        <f>B$204</f>
        <v>GC Memmingen</v>
      </c>
      <c r="N208" s="178">
        <v>17</v>
      </c>
      <c r="O208" s="179">
        <v>28</v>
      </c>
      <c r="P208" s="179">
        <v>31</v>
      </c>
      <c r="Q208" s="179">
        <v>37</v>
      </c>
      <c r="R208" s="179">
        <v>17</v>
      </c>
      <c r="S208" s="179">
        <v>25</v>
      </c>
      <c r="T208" s="179">
        <v>22</v>
      </c>
      <c r="U208" s="179">
        <v>28</v>
      </c>
      <c r="V208" s="179"/>
      <c r="W208" s="179"/>
      <c r="X208" s="179"/>
      <c r="Y208" s="179"/>
      <c r="Z208" s="178">
        <f>SUM(N208,P208,R208,T208,V208,X208,-AK208)</f>
        <v>87</v>
      </c>
      <c r="AA208" s="179">
        <f>SUM(O208,Q208,S208,U208,W208,Y208,-AS208)</f>
        <v>118</v>
      </c>
      <c r="AB208" s="366">
        <f>SUM(Z208:AA208)</f>
        <v>205</v>
      </c>
      <c r="AD208" s="134">
        <f t="shared" si="45"/>
        <v>0</v>
      </c>
      <c r="AE208" s="402">
        <f t="shared" si="46"/>
        <v>17</v>
      </c>
      <c r="AF208" s="175">
        <f t="shared" si="47"/>
        <v>31</v>
      </c>
      <c r="AG208" s="175">
        <f t="shared" si="48"/>
        <v>17</v>
      </c>
      <c r="AH208" s="175">
        <f t="shared" si="49"/>
        <v>22</v>
      </c>
      <c r="AI208" s="175">
        <f t="shared" si="50"/>
        <v>0</v>
      </c>
      <c r="AJ208" s="175">
        <f t="shared" si="51"/>
        <v>0</v>
      </c>
      <c r="AK208" s="396">
        <f t="shared" si="52"/>
        <v>0</v>
      </c>
      <c r="AL208" s="175"/>
      <c r="AM208" s="175">
        <f t="shared" si="53"/>
        <v>28</v>
      </c>
      <c r="AN208" s="175">
        <f t="shared" si="54"/>
        <v>37</v>
      </c>
      <c r="AO208" s="175">
        <f t="shared" si="55"/>
        <v>25</v>
      </c>
      <c r="AP208" s="175">
        <f t="shared" si="56"/>
        <v>28</v>
      </c>
      <c r="AQ208" s="175">
        <f t="shared" si="57"/>
        <v>0</v>
      </c>
      <c r="AR208" s="175">
        <f t="shared" si="58"/>
        <v>0</v>
      </c>
      <c r="AS208" s="401">
        <f t="shared" si="59"/>
        <v>0</v>
      </c>
    </row>
    <row r="209" spans="2:45" ht="15">
      <c r="B209" s="457" t="e">
        <f>'[6]Tabelle1'!#REF!</f>
        <v>#REF!</v>
      </c>
      <c r="C209" s="373">
        <v>6</v>
      </c>
      <c r="D209" s="146">
        <f>'[6]Tabelle1'!B11</f>
        <v>0</v>
      </c>
      <c r="E209" s="272">
        <f>'[6]Tabelle1'!C11</f>
        <v>0</v>
      </c>
      <c r="F209" s="109">
        <f>'[6]Tabelle1'!D11</f>
        <v>0</v>
      </c>
      <c r="G209" s="131"/>
      <c r="H209" s="131"/>
      <c r="I209" s="112">
        <v>6</v>
      </c>
      <c r="J209" s="155" t="s">
        <v>240</v>
      </c>
      <c r="K209" s="156">
        <v>14.3</v>
      </c>
      <c r="L209" s="157">
        <v>0</v>
      </c>
      <c r="M209" s="149" t="str">
        <f>B$204</f>
        <v>GC Memmingen</v>
      </c>
      <c r="N209" s="178">
        <v>7</v>
      </c>
      <c r="O209" s="179">
        <v>19</v>
      </c>
      <c r="P209" s="179">
        <v>18</v>
      </c>
      <c r="Q209" s="179">
        <v>33</v>
      </c>
      <c r="R209" s="179">
        <v>14</v>
      </c>
      <c r="S209" s="179">
        <v>29</v>
      </c>
      <c r="T209" s="179">
        <v>20</v>
      </c>
      <c r="U209" s="179">
        <v>34</v>
      </c>
      <c r="V209" s="179"/>
      <c r="W209" s="179"/>
      <c r="X209" s="179"/>
      <c r="Y209" s="179"/>
      <c r="Z209" s="178">
        <f>SUM(N209,P209,R209,T209,V209,X209,-AK209)</f>
        <v>59</v>
      </c>
      <c r="AA209" s="179">
        <f>SUM(O209,Q209,S209,U209,W209,Y209,-AS209)</f>
        <v>115</v>
      </c>
      <c r="AB209" s="366">
        <f>SUM(Z209:AA209)</f>
        <v>174</v>
      </c>
      <c r="AD209" s="134">
        <f t="shared" si="45"/>
        <v>0</v>
      </c>
      <c r="AE209" s="402">
        <f t="shared" si="46"/>
        <v>7</v>
      </c>
      <c r="AF209" s="175">
        <f t="shared" si="47"/>
        <v>18</v>
      </c>
      <c r="AG209" s="175">
        <f t="shared" si="48"/>
        <v>14</v>
      </c>
      <c r="AH209" s="175">
        <f t="shared" si="49"/>
        <v>20</v>
      </c>
      <c r="AI209" s="175">
        <f t="shared" si="50"/>
        <v>0</v>
      </c>
      <c r="AJ209" s="175">
        <f t="shared" si="51"/>
        <v>0</v>
      </c>
      <c r="AK209" s="396">
        <f t="shared" si="52"/>
        <v>0</v>
      </c>
      <c r="AL209" s="175"/>
      <c r="AM209" s="175">
        <f t="shared" si="53"/>
        <v>19</v>
      </c>
      <c r="AN209" s="175">
        <f t="shared" si="54"/>
        <v>33</v>
      </c>
      <c r="AO209" s="175">
        <f t="shared" si="55"/>
        <v>29</v>
      </c>
      <c r="AP209" s="175">
        <f t="shared" si="56"/>
        <v>34</v>
      </c>
      <c r="AQ209" s="175">
        <f t="shared" si="57"/>
        <v>0</v>
      </c>
      <c r="AR209" s="175">
        <f t="shared" si="58"/>
        <v>0</v>
      </c>
      <c r="AS209" s="401">
        <f t="shared" si="59"/>
        <v>0</v>
      </c>
    </row>
    <row r="210" spans="2:45" ht="15">
      <c r="B210" s="457" t="e">
        <f>'[6]Tabelle1'!#REF!</f>
        <v>#REF!</v>
      </c>
      <c r="C210" s="373">
        <v>7</v>
      </c>
      <c r="D210" s="145">
        <f>'[6]Tabelle1'!B12</f>
        <v>0</v>
      </c>
      <c r="E210" s="271">
        <f>'[6]Tabelle1'!C12</f>
        <v>0</v>
      </c>
      <c r="F210" s="111">
        <f>'[6]Tabelle1'!D12</f>
        <v>0</v>
      </c>
      <c r="G210" s="131"/>
      <c r="H210" s="131"/>
      <c r="I210" s="112">
        <v>6</v>
      </c>
      <c r="J210" s="155" t="s">
        <v>263</v>
      </c>
      <c r="K210" s="156">
        <v>5.9</v>
      </c>
      <c r="L210" s="157">
        <v>0</v>
      </c>
      <c r="M210" s="149" t="str">
        <f>B$204</f>
        <v>GC Memmingen</v>
      </c>
      <c r="N210" s="178"/>
      <c r="O210" s="179"/>
      <c r="P210" s="179">
        <v>33</v>
      </c>
      <c r="Q210" s="179">
        <v>39</v>
      </c>
      <c r="R210" s="179">
        <v>20</v>
      </c>
      <c r="S210" s="179">
        <v>25</v>
      </c>
      <c r="T210" s="179"/>
      <c r="U210" s="179"/>
      <c r="V210" s="179"/>
      <c r="W210" s="179"/>
      <c r="X210" s="179"/>
      <c r="Y210" s="179"/>
      <c r="Z210" s="178">
        <f>SUM(N210,P210,R210,T210,V210,X210,-AK210)</f>
        <v>53</v>
      </c>
      <c r="AA210" s="179">
        <f>SUM(O210,Q210,S210,U210,W210,Y210,-AS210)</f>
        <v>64</v>
      </c>
      <c r="AB210" s="366">
        <f>SUM(Z210:AA210)</f>
        <v>117</v>
      </c>
      <c r="AD210" s="134">
        <f t="shared" si="45"/>
        <v>0</v>
      </c>
      <c r="AE210" s="402">
        <f t="shared" si="46"/>
        <v>0</v>
      </c>
      <c r="AF210" s="175">
        <f t="shared" si="47"/>
        <v>33</v>
      </c>
      <c r="AG210" s="175">
        <f t="shared" si="48"/>
        <v>20</v>
      </c>
      <c r="AH210" s="175">
        <f t="shared" si="49"/>
        <v>0</v>
      </c>
      <c r="AI210" s="175">
        <f t="shared" si="50"/>
        <v>0</v>
      </c>
      <c r="AJ210" s="175">
        <f t="shared" si="51"/>
        <v>0</v>
      </c>
      <c r="AK210" s="396">
        <f t="shared" si="52"/>
        <v>0</v>
      </c>
      <c r="AL210" s="175"/>
      <c r="AM210" s="175">
        <f t="shared" si="53"/>
        <v>0</v>
      </c>
      <c r="AN210" s="175">
        <f t="shared" si="54"/>
        <v>39</v>
      </c>
      <c r="AO210" s="175">
        <f t="shared" si="55"/>
        <v>25</v>
      </c>
      <c r="AP210" s="175">
        <f t="shared" si="56"/>
        <v>0</v>
      </c>
      <c r="AQ210" s="175">
        <f t="shared" si="57"/>
        <v>0</v>
      </c>
      <c r="AR210" s="175">
        <f t="shared" si="58"/>
        <v>0</v>
      </c>
      <c r="AS210" s="401">
        <f t="shared" si="59"/>
        <v>0</v>
      </c>
    </row>
    <row r="211" spans="2:45" ht="15">
      <c r="B211" s="457" t="e">
        <f>'[6]Tabelle1'!#REF!</f>
        <v>#REF!</v>
      </c>
      <c r="C211" s="373">
        <v>8</v>
      </c>
      <c r="D211" s="146">
        <f>'[6]Tabelle1'!B13</f>
        <v>0</v>
      </c>
      <c r="E211" s="272">
        <f>'[6]Tabelle1'!C13</f>
        <v>0</v>
      </c>
      <c r="F211" s="109">
        <f>'[6]Tabelle1'!D13</f>
        <v>0</v>
      </c>
      <c r="G211" s="131"/>
      <c r="H211" s="131"/>
      <c r="I211" s="112">
        <v>6</v>
      </c>
      <c r="J211" s="155" t="s">
        <v>264</v>
      </c>
      <c r="K211" s="156">
        <v>7.7</v>
      </c>
      <c r="L211" s="157">
        <v>0</v>
      </c>
      <c r="M211" s="149" t="str">
        <f>B$204</f>
        <v>GC Memmingen</v>
      </c>
      <c r="N211" s="178"/>
      <c r="O211" s="179"/>
      <c r="P211" s="179">
        <v>22</v>
      </c>
      <c r="Q211" s="179">
        <v>31</v>
      </c>
      <c r="R211" s="179"/>
      <c r="S211" s="179"/>
      <c r="T211" s="179"/>
      <c r="U211" s="179"/>
      <c r="V211" s="179"/>
      <c r="W211" s="179"/>
      <c r="X211" s="179"/>
      <c r="Y211" s="179"/>
      <c r="Z211" s="178">
        <f>SUM(N211,P211,R211,T211,V211,X211,-AK211)</f>
        <v>22</v>
      </c>
      <c r="AA211" s="179">
        <f>SUM(O211,Q211,S211,U211,W211,Y211,-AS211)</f>
        <v>31</v>
      </c>
      <c r="AB211" s="366">
        <f>SUM(Z211:AA211)</f>
        <v>53</v>
      </c>
      <c r="AD211" s="134">
        <f t="shared" si="45"/>
        <v>0</v>
      </c>
      <c r="AE211" s="402">
        <f t="shared" si="46"/>
        <v>0</v>
      </c>
      <c r="AF211" s="175">
        <f t="shared" si="47"/>
        <v>22</v>
      </c>
      <c r="AG211" s="175">
        <f t="shared" si="48"/>
        <v>0</v>
      </c>
      <c r="AH211" s="175">
        <f t="shared" si="49"/>
        <v>0</v>
      </c>
      <c r="AI211" s="175">
        <f t="shared" si="50"/>
        <v>0</v>
      </c>
      <c r="AJ211" s="175">
        <f t="shared" si="51"/>
        <v>0</v>
      </c>
      <c r="AK211" s="396">
        <f t="shared" si="52"/>
        <v>0</v>
      </c>
      <c r="AL211" s="175"/>
      <c r="AM211" s="175">
        <f t="shared" si="53"/>
        <v>0</v>
      </c>
      <c r="AN211" s="175">
        <f t="shared" si="54"/>
        <v>31</v>
      </c>
      <c r="AO211" s="175">
        <f t="shared" si="55"/>
        <v>0</v>
      </c>
      <c r="AP211" s="175">
        <f t="shared" si="56"/>
        <v>0</v>
      </c>
      <c r="AQ211" s="175">
        <f t="shared" si="57"/>
        <v>0</v>
      </c>
      <c r="AR211" s="175">
        <f t="shared" si="58"/>
        <v>0</v>
      </c>
      <c r="AS211" s="401">
        <f t="shared" si="59"/>
        <v>0</v>
      </c>
    </row>
    <row r="212" spans="2:45" ht="15">
      <c r="B212" s="457" t="e">
        <f>'[6]Tabelle1'!#REF!</f>
        <v>#REF!</v>
      </c>
      <c r="C212" s="373">
        <v>9</v>
      </c>
      <c r="D212" s="145">
        <f>'[6]Tabelle1'!B14</f>
        <v>0</v>
      </c>
      <c r="E212" s="271">
        <f>'[6]Tabelle1'!C14</f>
        <v>0</v>
      </c>
      <c r="F212" s="111">
        <f>'[6]Tabelle1'!D14</f>
        <v>0</v>
      </c>
      <c r="G212" s="131"/>
      <c r="H212" s="131"/>
      <c r="I212" s="112">
        <v>6</v>
      </c>
      <c r="J212" s="155" t="s">
        <v>241</v>
      </c>
      <c r="K212" s="156">
        <v>13.8</v>
      </c>
      <c r="L212" s="157">
        <v>0</v>
      </c>
      <c r="M212" s="149" t="str">
        <f>B$204</f>
        <v>GC Memmingen</v>
      </c>
      <c r="N212" s="178">
        <v>12</v>
      </c>
      <c r="O212" s="179">
        <v>24</v>
      </c>
      <c r="P212" s="179">
        <v>14</v>
      </c>
      <c r="Q212" s="179">
        <v>28</v>
      </c>
      <c r="R212" s="179">
        <v>10</v>
      </c>
      <c r="S212" s="179">
        <v>22</v>
      </c>
      <c r="T212" s="179"/>
      <c r="U212" s="179"/>
      <c r="V212" s="179"/>
      <c r="W212" s="179"/>
      <c r="X212" s="179"/>
      <c r="Y212" s="179"/>
      <c r="Z212" s="178">
        <f>SUM(N212,P212,R212,T212,V212,X212,-AK212)</f>
        <v>36</v>
      </c>
      <c r="AA212" s="179">
        <f>SUM(O212,Q212,S212,U212,W212,Y212,-AS212)</f>
        <v>74</v>
      </c>
      <c r="AB212" s="366">
        <f>SUM(Z212:AA212)</f>
        <v>110</v>
      </c>
      <c r="AD212" s="134">
        <f t="shared" si="45"/>
        <v>0</v>
      </c>
      <c r="AE212" s="402">
        <f t="shared" si="46"/>
        <v>12</v>
      </c>
      <c r="AF212" s="175">
        <f t="shared" si="47"/>
        <v>14</v>
      </c>
      <c r="AG212" s="175">
        <f t="shared" si="48"/>
        <v>10</v>
      </c>
      <c r="AH212" s="175">
        <f t="shared" si="49"/>
        <v>0</v>
      </c>
      <c r="AI212" s="175">
        <f t="shared" si="50"/>
        <v>0</v>
      </c>
      <c r="AJ212" s="175">
        <f t="shared" si="51"/>
        <v>0</v>
      </c>
      <c r="AK212" s="396">
        <f t="shared" si="52"/>
        <v>0</v>
      </c>
      <c r="AL212" s="175"/>
      <c r="AM212" s="175">
        <f t="shared" si="53"/>
        <v>24</v>
      </c>
      <c r="AN212" s="175">
        <f t="shared" si="54"/>
        <v>28</v>
      </c>
      <c r="AO212" s="175">
        <f t="shared" si="55"/>
        <v>22</v>
      </c>
      <c r="AP212" s="175">
        <f t="shared" si="56"/>
        <v>0</v>
      </c>
      <c r="AQ212" s="175">
        <f t="shared" si="57"/>
        <v>0</v>
      </c>
      <c r="AR212" s="175">
        <f t="shared" si="58"/>
        <v>0</v>
      </c>
      <c r="AS212" s="401">
        <f t="shared" si="59"/>
        <v>0</v>
      </c>
    </row>
    <row r="213" spans="2:45" ht="15.75">
      <c r="B213" s="457" t="e">
        <f>'[6]Tabelle1'!#REF!</f>
        <v>#REF!</v>
      </c>
      <c r="C213" s="373">
        <v>10</v>
      </c>
      <c r="D213" s="146">
        <f>'[6]Tabelle1'!B15</f>
        <v>0</v>
      </c>
      <c r="E213" s="272">
        <f>'[6]Tabelle1'!C15</f>
        <v>0</v>
      </c>
      <c r="F213" s="109">
        <f>'[6]Tabelle1'!D15</f>
        <v>0</v>
      </c>
      <c r="G213" s="131"/>
      <c r="H213" s="131"/>
      <c r="I213" s="112">
        <v>6</v>
      </c>
      <c r="J213" s="155" t="s">
        <v>242</v>
      </c>
      <c r="K213" s="156">
        <v>16.3</v>
      </c>
      <c r="L213" s="157">
        <v>0</v>
      </c>
      <c r="M213" s="149" t="str">
        <f>B$204</f>
        <v>GC Memmingen</v>
      </c>
      <c r="N213" s="178">
        <v>11</v>
      </c>
      <c r="O213" s="179">
        <v>29</v>
      </c>
      <c r="P213" s="179">
        <v>14</v>
      </c>
      <c r="Q213" s="179">
        <v>30</v>
      </c>
      <c r="R213" s="179">
        <v>13</v>
      </c>
      <c r="S213" s="179">
        <v>31</v>
      </c>
      <c r="T213" s="179">
        <v>15</v>
      </c>
      <c r="U213" s="179">
        <v>30</v>
      </c>
      <c r="V213" s="179"/>
      <c r="W213" s="179"/>
      <c r="X213" s="179"/>
      <c r="Y213" s="179"/>
      <c r="Z213" s="178">
        <f>SUM(N213,P213,R213,T213,V213,X213,-AK213)</f>
        <v>53</v>
      </c>
      <c r="AA213" s="179">
        <f>SUM(O213,Q213,S213,U213,W213,Y213,-AS213)</f>
        <v>120</v>
      </c>
      <c r="AB213" s="366">
        <f>SUM(Z213:AA213)</f>
        <v>173</v>
      </c>
      <c r="AD213" s="134">
        <f t="shared" si="45"/>
        <v>0</v>
      </c>
      <c r="AE213" s="402">
        <f t="shared" si="46"/>
        <v>11</v>
      </c>
      <c r="AF213" s="175">
        <f t="shared" si="47"/>
        <v>14</v>
      </c>
      <c r="AG213" s="175">
        <f t="shared" si="48"/>
        <v>13</v>
      </c>
      <c r="AH213" s="175">
        <f t="shared" si="49"/>
        <v>15</v>
      </c>
      <c r="AI213" s="175">
        <f t="shared" si="50"/>
        <v>0</v>
      </c>
      <c r="AJ213" s="175">
        <f t="shared" si="51"/>
        <v>0</v>
      </c>
      <c r="AK213" s="396">
        <f t="shared" si="52"/>
        <v>0</v>
      </c>
      <c r="AL213" s="175"/>
      <c r="AM213" s="175">
        <f t="shared" si="53"/>
        <v>29</v>
      </c>
      <c r="AN213" s="175">
        <f t="shared" si="54"/>
        <v>30</v>
      </c>
      <c r="AO213" s="175">
        <f t="shared" si="55"/>
        <v>31</v>
      </c>
      <c r="AP213" s="175">
        <f t="shared" si="56"/>
        <v>30</v>
      </c>
      <c r="AQ213" s="175">
        <f t="shared" si="57"/>
        <v>0</v>
      </c>
      <c r="AR213" s="175">
        <f t="shared" si="58"/>
        <v>0</v>
      </c>
      <c r="AS213" s="401">
        <f t="shared" si="59"/>
        <v>0</v>
      </c>
    </row>
    <row r="214" spans="2:45" ht="15">
      <c r="B214" s="457" t="e">
        <f>'[6]Tabelle1'!#REF!</f>
        <v>#REF!</v>
      </c>
      <c r="C214" s="373">
        <v>11</v>
      </c>
      <c r="D214" s="145">
        <f>'[6]Tabelle1'!B16</f>
        <v>0</v>
      </c>
      <c r="E214" s="271">
        <f>'[6]Tabelle1'!C16</f>
        <v>0</v>
      </c>
      <c r="F214" s="111">
        <f>'[6]Tabelle1'!D16</f>
        <v>0</v>
      </c>
      <c r="G214" s="131"/>
      <c r="H214" s="131"/>
      <c r="I214" s="112">
        <v>6</v>
      </c>
      <c r="J214" s="155" t="s">
        <v>266</v>
      </c>
      <c r="K214" s="156">
        <v>14.7</v>
      </c>
      <c r="L214" s="157">
        <v>0</v>
      </c>
      <c r="M214" s="149" t="str">
        <f>B$204</f>
        <v>GC Memmingen</v>
      </c>
      <c r="N214" s="178">
        <v>17</v>
      </c>
      <c r="O214" s="179">
        <v>33</v>
      </c>
      <c r="P214" s="179">
        <v>19</v>
      </c>
      <c r="Q214" s="179">
        <v>36</v>
      </c>
      <c r="R214" s="179">
        <v>5</v>
      </c>
      <c r="S214" s="179">
        <v>18</v>
      </c>
      <c r="T214" s="179">
        <v>19</v>
      </c>
      <c r="U214" s="179">
        <v>31</v>
      </c>
      <c r="V214" s="179"/>
      <c r="W214" s="179"/>
      <c r="X214" s="179"/>
      <c r="Y214" s="179"/>
      <c r="Z214" s="178">
        <f>SUM(N214,P214,R214,T214,V214,X214,-AK214)</f>
        <v>60</v>
      </c>
      <c r="AA214" s="179">
        <f>SUM(O214,Q214,S214,U214,W214,Y214,-AS214)</f>
        <v>118</v>
      </c>
      <c r="AB214" s="366">
        <f>SUM(Z214:AA214)</f>
        <v>178</v>
      </c>
      <c r="AD214" s="134">
        <f t="shared" si="45"/>
        <v>0</v>
      </c>
      <c r="AE214" s="402">
        <f t="shared" si="46"/>
        <v>17</v>
      </c>
      <c r="AF214" s="175">
        <f t="shared" si="47"/>
        <v>19</v>
      </c>
      <c r="AG214" s="175">
        <f t="shared" si="48"/>
        <v>5</v>
      </c>
      <c r="AH214" s="175">
        <f t="shared" si="49"/>
        <v>19</v>
      </c>
      <c r="AI214" s="175">
        <f t="shared" si="50"/>
        <v>0</v>
      </c>
      <c r="AJ214" s="175">
        <f t="shared" si="51"/>
        <v>0</v>
      </c>
      <c r="AK214" s="396">
        <f t="shared" si="52"/>
        <v>0</v>
      </c>
      <c r="AL214" s="175"/>
      <c r="AM214" s="175">
        <f t="shared" si="53"/>
        <v>33</v>
      </c>
      <c r="AN214" s="175">
        <f t="shared" si="54"/>
        <v>36</v>
      </c>
      <c r="AO214" s="175">
        <f t="shared" si="55"/>
        <v>18</v>
      </c>
      <c r="AP214" s="175">
        <f t="shared" si="56"/>
        <v>31</v>
      </c>
      <c r="AQ214" s="175">
        <f t="shared" si="57"/>
        <v>0</v>
      </c>
      <c r="AR214" s="175">
        <f t="shared" si="58"/>
        <v>0</v>
      </c>
      <c r="AS214" s="401">
        <f t="shared" si="59"/>
        <v>0</v>
      </c>
    </row>
    <row r="215" spans="2:45" ht="15.75" thickBot="1">
      <c r="B215" s="457" t="e">
        <f>'[6]Tabelle1'!#REF!</f>
        <v>#REF!</v>
      </c>
      <c r="C215" s="373">
        <v>12</v>
      </c>
      <c r="D215" s="145">
        <f>'[6]Tabelle1'!B17</f>
        <v>0</v>
      </c>
      <c r="E215" s="271">
        <f>'[6]Tabelle1'!C17</f>
        <v>0</v>
      </c>
      <c r="F215" s="111">
        <f>'[6]Tabelle1'!D17</f>
        <v>0</v>
      </c>
      <c r="G215" s="131"/>
      <c r="H215" s="131"/>
      <c r="I215" s="112">
        <v>6</v>
      </c>
      <c r="J215" s="155" t="s">
        <v>243</v>
      </c>
      <c r="K215" s="156">
        <v>15.7</v>
      </c>
      <c r="L215" s="157">
        <v>0</v>
      </c>
      <c r="M215" s="149" t="str">
        <f>B$204</f>
        <v>GC Memmingen</v>
      </c>
      <c r="N215" s="178">
        <v>13</v>
      </c>
      <c r="O215" s="179">
        <v>26</v>
      </c>
      <c r="P215" s="179">
        <v>11</v>
      </c>
      <c r="Q215" s="179">
        <v>25</v>
      </c>
      <c r="R215" s="179">
        <v>10</v>
      </c>
      <c r="S215" s="179">
        <v>27</v>
      </c>
      <c r="T215" s="179">
        <v>18</v>
      </c>
      <c r="U215" s="179">
        <v>32</v>
      </c>
      <c r="V215" s="179"/>
      <c r="W215" s="179"/>
      <c r="X215" s="179"/>
      <c r="Y215" s="179"/>
      <c r="Z215" s="178">
        <f>SUM(N215,P215,R215,T215,V215,X215,-AK215)</f>
        <v>52</v>
      </c>
      <c r="AA215" s="179">
        <f>SUM(O215,Q215,S215,U215,W215,Y215,-AS215)</f>
        <v>110</v>
      </c>
      <c r="AB215" s="366">
        <f>SUM(Z215:AA215)</f>
        <v>162</v>
      </c>
      <c r="AD215" s="134">
        <f t="shared" si="45"/>
        <v>0</v>
      </c>
      <c r="AE215" s="402">
        <f t="shared" si="46"/>
        <v>13</v>
      </c>
      <c r="AF215" s="175">
        <f t="shared" si="47"/>
        <v>11</v>
      </c>
      <c r="AG215" s="175">
        <f t="shared" si="48"/>
        <v>10</v>
      </c>
      <c r="AH215" s="175">
        <f t="shared" si="49"/>
        <v>18</v>
      </c>
      <c r="AI215" s="175">
        <f t="shared" si="50"/>
        <v>0</v>
      </c>
      <c r="AJ215" s="175">
        <f t="shared" si="51"/>
        <v>0</v>
      </c>
      <c r="AK215" s="396">
        <f t="shared" si="52"/>
        <v>0</v>
      </c>
      <c r="AL215" s="175"/>
      <c r="AM215" s="175">
        <f t="shared" si="53"/>
        <v>26</v>
      </c>
      <c r="AN215" s="175">
        <f t="shared" si="54"/>
        <v>25</v>
      </c>
      <c r="AO215" s="175">
        <f t="shared" si="55"/>
        <v>27</v>
      </c>
      <c r="AP215" s="175">
        <f t="shared" si="56"/>
        <v>32</v>
      </c>
      <c r="AQ215" s="175">
        <f t="shared" si="57"/>
        <v>0</v>
      </c>
      <c r="AR215" s="175">
        <f t="shared" si="58"/>
        <v>0</v>
      </c>
      <c r="AS215" s="401">
        <f t="shared" si="59"/>
        <v>0</v>
      </c>
    </row>
    <row r="216" spans="2:45" ht="16.5" hidden="1" thickBot="1">
      <c r="B216" s="425"/>
      <c r="C216" s="373">
        <v>13</v>
      </c>
      <c r="D216" s="145"/>
      <c r="E216" s="271"/>
      <c r="F216" s="111"/>
      <c r="G216" s="131"/>
      <c r="H216" s="131"/>
      <c r="I216" s="112">
        <v>6</v>
      </c>
      <c r="J216" s="155"/>
      <c r="K216" s="156"/>
      <c r="L216" s="157"/>
      <c r="M216" s="149" t="str">
        <f>B$204</f>
        <v>GC Memmingen</v>
      </c>
      <c r="N216" s="178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8">
        <f>SUM(N216,P216,R216,T216,V216,X216,-AK216)</f>
        <v>0</v>
      </c>
      <c r="AA216" s="179">
        <f>SUM(O216,Q216,S216,U216,W216,Y216,-AS216)</f>
        <v>0</v>
      </c>
      <c r="AB216" s="366">
        <f>SUM(Z216:AA216)</f>
        <v>0</v>
      </c>
      <c r="AD216" s="134">
        <f t="shared" si="45"/>
        <v>0</v>
      </c>
      <c r="AE216" s="402">
        <f t="shared" si="46"/>
        <v>0</v>
      </c>
      <c r="AF216" s="175">
        <f t="shared" si="47"/>
        <v>0</v>
      </c>
      <c r="AG216" s="175">
        <f t="shared" si="48"/>
        <v>0</v>
      </c>
      <c r="AH216" s="175">
        <f t="shared" si="49"/>
        <v>0</v>
      </c>
      <c r="AI216" s="175">
        <f t="shared" si="50"/>
        <v>0</v>
      </c>
      <c r="AJ216" s="175">
        <f t="shared" si="51"/>
        <v>0</v>
      </c>
      <c r="AK216" s="396">
        <f t="shared" si="52"/>
        <v>0</v>
      </c>
      <c r="AL216" s="175"/>
      <c r="AM216" s="175">
        <f t="shared" si="53"/>
        <v>0</v>
      </c>
      <c r="AN216" s="175">
        <f t="shared" si="54"/>
        <v>0</v>
      </c>
      <c r="AO216" s="175">
        <f t="shared" si="55"/>
        <v>0</v>
      </c>
      <c r="AP216" s="175">
        <f t="shared" si="56"/>
        <v>0</v>
      </c>
      <c r="AQ216" s="175">
        <f t="shared" si="57"/>
        <v>0</v>
      </c>
      <c r="AR216" s="175">
        <f t="shared" si="58"/>
        <v>0</v>
      </c>
      <c r="AS216" s="401">
        <f t="shared" si="59"/>
        <v>0</v>
      </c>
    </row>
    <row r="217" spans="2:45" ht="16.5" hidden="1" thickBot="1">
      <c r="B217" s="425"/>
      <c r="C217" s="373">
        <v>14</v>
      </c>
      <c r="D217" s="145"/>
      <c r="E217" s="271"/>
      <c r="F217" s="111"/>
      <c r="G217" s="131"/>
      <c r="H217" s="131"/>
      <c r="I217" s="112">
        <v>6</v>
      </c>
      <c r="J217" s="155"/>
      <c r="K217" s="156"/>
      <c r="L217" s="157"/>
      <c r="M217" s="149" t="str">
        <f>B$204</f>
        <v>GC Memmingen</v>
      </c>
      <c r="N217" s="178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8">
        <f>SUM(N217,P217,R217,T217,V217,X217,-AK217)</f>
        <v>0</v>
      </c>
      <c r="AA217" s="179">
        <f>SUM(O217,Q217,S217,U217,W217,Y217,-AS217)</f>
        <v>0</v>
      </c>
      <c r="AB217" s="366">
        <f>SUM(Z217:AA217)</f>
        <v>0</v>
      </c>
      <c r="AD217" s="134">
        <f t="shared" si="45"/>
        <v>0</v>
      </c>
      <c r="AE217" s="402">
        <f t="shared" si="46"/>
        <v>0</v>
      </c>
      <c r="AF217" s="175">
        <f t="shared" si="47"/>
        <v>0</v>
      </c>
      <c r="AG217" s="175">
        <f t="shared" si="48"/>
        <v>0</v>
      </c>
      <c r="AH217" s="175">
        <f t="shared" si="49"/>
        <v>0</v>
      </c>
      <c r="AI217" s="175">
        <f t="shared" si="50"/>
        <v>0</v>
      </c>
      <c r="AJ217" s="175">
        <f t="shared" si="51"/>
        <v>0</v>
      </c>
      <c r="AK217" s="396">
        <f t="shared" si="52"/>
        <v>0</v>
      </c>
      <c r="AL217" s="175"/>
      <c r="AM217" s="175">
        <f t="shared" si="53"/>
        <v>0</v>
      </c>
      <c r="AN217" s="175">
        <f t="shared" si="54"/>
        <v>0</v>
      </c>
      <c r="AO217" s="175">
        <f t="shared" si="55"/>
        <v>0</v>
      </c>
      <c r="AP217" s="175">
        <f t="shared" si="56"/>
        <v>0</v>
      </c>
      <c r="AQ217" s="175">
        <f t="shared" si="57"/>
        <v>0</v>
      </c>
      <c r="AR217" s="175">
        <f t="shared" si="58"/>
        <v>0</v>
      </c>
      <c r="AS217" s="401">
        <f t="shared" si="59"/>
        <v>0</v>
      </c>
    </row>
    <row r="218" spans="2:45" ht="16.5" hidden="1" thickBot="1">
      <c r="B218" s="425"/>
      <c r="C218" s="373">
        <v>15</v>
      </c>
      <c r="D218" s="145"/>
      <c r="E218" s="271"/>
      <c r="F218" s="111"/>
      <c r="G218" s="131"/>
      <c r="H218" s="131"/>
      <c r="I218" s="112">
        <v>6</v>
      </c>
      <c r="J218" s="155"/>
      <c r="K218" s="156"/>
      <c r="L218" s="157"/>
      <c r="M218" s="149" t="str">
        <f>B$204</f>
        <v>GC Memmingen</v>
      </c>
      <c r="N218" s="178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78">
        <f>SUM(N218,P218,R218,T218,V218,X218,-AK218)</f>
        <v>0</v>
      </c>
      <c r="AA218" s="179">
        <f>SUM(O218,Q218,S218,U218,W218,Y218,-AS218)</f>
        <v>0</v>
      </c>
      <c r="AB218" s="366">
        <f>SUM(Z218:AA218)</f>
        <v>0</v>
      </c>
      <c r="AD218" s="134">
        <f t="shared" si="45"/>
        <v>0</v>
      </c>
      <c r="AE218" s="402">
        <f t="shared" si="46"/>
        <v>0</v>
      </c>
      <c r="AF218" s="175">
        <f t="shared" si="47"/>
        <v>0</v>
      </c>
      <c r="AG218" s="175">
        <f t="shared" si="48"/>
        <v>0</v>
      </c>
      <c r="AH218" s="175">
        <f t="shared" si="49"/>
        <v>0</v>
      </c>
      <c r="AI218" s="175">
        <f t="shared" si="50"/>
        <v>0</v>
      </c>
      <c r="AJ218" s="175">
        <f t="shared" si="51"/>
        <v>0</v>
      </c>
      <c r="AK218" s="396">
        <f t="shared" si="52"/>
        <v>0</v>
      </c>
      <c r="AL218" s="175"/>
      <c r="AM218" s="175">
        <f t="shared" si="53"/>
        <v>0</v>
      </c>
      <c r="AN218" s="175">
        <f t="shared" si="54"/>
        <v>0</v>
      </c>
      <c r="AO218" s="175">
        <f t="shared" si="55"/>
        <v>0</v>
      </c>
      <c r="AP218" s="175">
        <f t="shared" si="56"/>
        <v>0</v>
      </c>
      <c r="AQ218" s="175">
        <f t="shared" si="57"/>
        <v>0</v>
      </c>
      <c r="AR218" s="175">
        <f t="shared" si="58"/>
        <v>0</v>
      </c>
      <c r="AS218" s="401">
        <f t="shared" si="59"/>
        <v>0</v>
      </c>
    </row>
    <row r="219" spans="2:45" ht="16.5" hidden="1" thickBot="1">
      <c r="B219" s="425"/>
      <c r="C219" s="373">
        <v>16</v>
      </c>
      <c r="D219" s="145"/>
      <c r="E219" s="271"/>
      <c r="F219" s="111"/>
      <c r="G219" s="131"/>
      <c r="H219" s="131"/>
      <c r="I219" s="112">
        <v>6</v>
      </c>
      <c r="J219" s="155"/>
      <c r="K219" s="156"/>
      <c r="L219" s="157"/>
      <c r="M219" s="149" t="str">
        <f>B$204</f>
        <v>GC Memmingen</v>
      </c>
      <c r="N219" s="178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8">
        <f>SUM(N219,P219,R219,T219,V219,X219,-AK219)</f>
        <v>0</v>
      </c>
      <c r="AA219" s="179">
        <f>SUM(O219,Q219,S219,U219,W219,Y219,-AS219)</f>
        <v>0</v>
      </c>
      <c r="AB219" s="366">
        <f>SUM(Z219:AA219)</f>
        <v>0</v>
      </c>
      <c r="AD219" s="134">
        <f t="shared" si="45"/>
        <v>0</v>
      </c>
      <c r="AE219" s="402">
        <f t="shared" si="46"/>
        <v>0</v>
      </c>
      <c r="AF219" s="175">
        <f t="shared" si="47"/>
        <v>0</v>
      </c>
      <c r="AG219" s="175">
        <f t="shared" si="48"/>
        <v>0</v>
      </c>
      <c r="AH219" s="175">
        <f t="shared" si="49"/>
        <v>0</v>
      </c>
      <c r="AI219" s="175">
        <f t="shared" si="50"/>
        <v>0</v>
      </c>
      <c r="AJ219" s="175">
        <f t="shared" si="51"/>
        <v>0</v>
      </c>
      <c r="AK219" s="396">
        <f t="shared" si="52"/>
        <v>0</v>
      </c>
      <c r="AL219" s="175"/>
      <c r="AM219" s="175">
        <f t="shared" si="53"/>
        <v>0</v>
      </c>
      <c r="AN219" s="175">
        <f t="shared" si="54"/>
        <v>0</v>
      </c>
      <c r="AO219" s="175">
        <f t="shared" si="55"/>
        <v>0</v>
      </c>
      <c r="AP219" s="175">
        <f t="shared" si="56"/>
        <v>0</v>
      </c>
      <c r="AQ219" s="175">
        <f t="shared" si="57"/>
        <v>0</v>
      </c>
      <c r="AR219" s="175">
        <f t="shared" si="58"/>
        <v>0</v>
      </c>
      <c r="AS219" s="401">
        <f t="shared" si="59"/>
        <v>0</v>
      </c>
    </row>
    <row r="220" spans="2:45" ht="16.5" hidden="1" thickBot="1">
      <c r="B220" s="425"/>
      <c r="C220" s="373">
        <v>17</v>
      </c>
      <c r="D220" s="145"/>
      <c r="E220" s="271"/>
      <c r="F220" s="111"/>
      <c r="G220" s="131"/>
      <c r="H220" s="131"/>
      <c r="I220" s="112">
        <v>6</v>
      </c>
      <c r="J220" s="155"/>
      <c r="K220" s="156"/>
      <c r="L220" s="157"/>
      <c r="M220" s="149" t="str">
        <f>B$204</f>
        <v>GC Memmingen</v>
      </c>
      <c r="N220" s="178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8">
        <f>SUM(N220,P220,R220,T220,V220,X220,-AK220)</f>
        <v>0</v>
      </c>
      <c r="AA220" s="179">
        <f>SUM(O220,Q220,S220,U220,W220,Y220,-AS220)</f>
        <v>0</v>
      </c>
      <c r="AB220" s="366">
        <f>SUM(Z220:AA220)</f>
        <v>0</v>
      </c>
      <c r="AD220" s="134">
        <f t="shared" si="45"/>
        <v>0</v>
      </c>
      <c r="AE220" s="402">
        <f t="shared" si="46"/>
        <v>0</v>
      </c>
      <c r="AF220" s="175">
        <f t="shared" si="47"/>
        <v>0</v>
      </c>
      <c r="AG220" s="175">
        <f t="shared" si="48"/>
        <v>0</v>
      </c>
      <c r="AH220" s="175">
        <f t="shared" si="49"/>
        <v>0</v>
      </c>
      <c r="AI220" s="175">
        <f t="shared" si="50"/>
        <v>0</v>
      </c>
      <c r="AJ220" s="175">
        <f t="shared" si="51"/>
        <v>0</v>
      </c>
      <c r="AK220" s="396">
        <f t="shared" si="52"/>
        <v>0</v>
      </c>
      <c r="AL220" s="175"/>
      <c r="AM220" s="175">
        <f t="shared" si="53"/>
        <v>0</v>
      </c>
      <c r="AN220" s="175">
        <f t="shared" si="54"/>
        <v>0</v>
      </c>
      <c r="AO220" s="175">
        <f t="shared" si="55"/>
        <v>0</v>
      </c>
      <c r="AP220" s="175">
        <f t="shared" si="56"/>
        <v>0</v>
      </c>
      <c r="AQ220" s="175">
        <f t="shared" si="57"/>
        <v>0</v>
      </c>
      <c r="AR220" s="175">
        <f t="shared" si="58"/>
        <v>0</v>
      </c>
      <c r="AS220" s="401">
        <f t="shared" si="59"/>
        <v>0</v>
      </c>
    </row>
    <row r="221" spans="2:45" ht="16.5" hidden="1" thickBot="1">
      <c r="B221" s="425"/>
      <c r="C221" s="373">
        <v>18</v>
      </c>
      <c r="D221" s="145"/>
      <c r="E221" s="271"/>
      <c r="F221" s="111"/>
      <c r="G221" s="131"/>
      <c r="H221" s="131"/>
      <c r="I221" s="112">
        <v>6</v>
      </c>
      <c r="J221" s="155"/>
      <c r="K221" s="156"/>
      <c r="L221" s="157"/>
      <c r="M221" s="149" t="str">
        <f>B$204</f>
        <v>GC Memmingen</v>
      </c>
      <c r="N221" s="178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8">
        <f>SUM(N221,P221,R221,T221,V221,X221,-AK221)</f>
        <v>0</v>
      </c>
      <c r="AA221" s="179">
        <f>SUM(O221,Q221,S221,U221,W221,Y221,-AS221)</f>
        <v>0</v>
      </c>
      <c r="AB221" s="366">
        <f>SUM(Z221:AA221)</f>
        <v>0</v>
      </c>
      <c r="AD221" s="134">
        <f t="shared" si="45"/>
        <v>0</v>
      </c>
      <c r="AE221" s="402">
        <f t="shared" si="46"/>
        <v>0</v>
      </c>
      <c r="AF221" s="175">
        <f t="shared" si="47"/>
        <v>0</v>
      </c>
      <c r="AG221" s="175">
        <f t="shared" si="48"/>
        <v>0</v>
      </c>
      <c r="AH221" s="175">
        <f t="shared" si="49"/>
        <v>0</v>
      </c>
      <c r="AI221" s="175">
        <f t="shared" si="50"/>
        <v>0</v>
      </c>
      <c r="AJ221" s="175">
        <f t="shared" si="51"/>
        <v>0</v>
      </c>
      <c r="AK221" s="396">
        <f t="shared" si="52"/>
        <v>0</v>
      </c>
      <c r="AL221" s="175"/>
      <c r="AM221" s="175">
        <f t="shared" si="53"/>
        <v>0</v>
      </c>
      <c r="AN221" s="175">
        <f t="shared" si="54"/>
        <v>0</v>
      </c>
      <c r="AO221" s="175">
        <f t="shared" si="55"/>
        <v>0</v>
      </c>
      <c r="AP221" s="175">
        <f t="shared" si="56"/>
        <v>0</v>
      </c>
      <c r="AQ221" s="175">
        <f t="shared" si="57"/>
        <v>0</v>
      </c>
      <c r="AR221" s="175">
        <f t="shared" si="58"/>
        <v>0</v>
      </c>
      <c r="AS221" s="401">
        <f t="shared" si="59"/>
        <v>0</v>
      </c>
    </row>
    <row r="222" spans="2:45" ht="16.5" hidden="1" thickBot="1">
      <c r="B222" s="425"/>
      <c r="C222" s="373">
        <v>19</v>
      </c>
      <c r="D222" s="145"/>
      <c r="E222" s="271"/>
      <c r="F222" s="111"/>
      <c r="G222" s="131"/>
      <c r="H222" s="131"/>
      <c r="I222" s="112">
        <v>6</v>
      </c>
      <c r="J222" s="155"/>
      <c r="K222" s="156"/>
      <c r="L222" s="157"/>
      <c r="M222" s="149" t="str">
        <f>B$204</f>
        <v>GC Memmingen</v>
      </c>
      <c r="N222" s="178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8">
        <f>SUM(N222,P222,R222,T222,V222,X222,-AK222)</f>
        <v>0</v>
      </c>
      <c r="AA222" s="179">
        <f>SUM(O222,Q222,S222,U222,W222,Y222,-AS222)</f>
        <v>0</v>
      </c>
      <c r="AB222" s="366">
        <f>SUM(Z222:AA222)</f>
        <v>0</v>
      </c>
      <c r="AD222" s="134">
        <f t="shared" si="45"/>
        <v>0</v>
      </c>
      <c r="AE222" s="402">
        <f t="shared" si="46"/>
        <v>0</v>
      </c>
      <c r="AF222" s="175">
        <f t="shared" si="47"/>
        <v>0</v>
      </c>
      <c r="AG222" s="175">
        <f t="shared" si="48"/>
        <v>0</v>
      </c>
      <c r="AH222" s="175">
        <f t="shared" si="49"/>
        <v>0</v>
      </c>
      <c r="AI222" s="175">
        <f t="shared" si="50"/>
        <v>0</v>
      </c>
      <c r="AJ222" s="175">
        <f t="shared" si="51"/>
        <v>0</v>
      </c>
      <c r="AK222" s="396">
        <f t="shared" si="52"/>
        <v>0</v>
      </c>
      <c r="AL222" s="175"/>
      <c r="AM222" s="175">
        <f t="shared" si="53"/>
        <v>0</v>
      </c>
      <c r="AN222" s="175">
        <f t="shared" si="54"/>
        <v>0</v>
      </c>
      <c r="AO222" s="175">
        <f t="shared" si="55"/>
        <v>0</v>
      </c>
      <c r="AP222" s="175">
        <f t="shared" si="56"/>
        <v>0</v>
      </c>
      <c r="AQ222" s="175">
        <f t="shared" si="57"/>
        <v>0</v>
      </c>
      <c r="AR222" s="175">
        <f t="shared" si="58"/>
        <v>0</v>
      </c>
      <c r="AS222" s="401">
        <f t="shared" si="59"/>
        <v>0</v>
      </c>
    </row>
    <row r="223" spans="2:45" ht="18" hidden="1" thickBot="1">
      <c r="B223" s="425"/>
      <c r="C223" s="373">
        <v>20</v>
      </c>
      <c r="D223" s="145"/>
      <c r="E223" s="271"/>
      <c r="F223" s="111"/>
      <c r="G223" s="131"/>
      <c r="H223" s="131"/>
      <c r="I223" s="112">
        <v>6</v>
      </c>
      <c r="J223" s="155"/>
      <c r="K223" s="156"/>
      <c r="L223" s="157"/>
      <c r="M223" s="149" t="str">
        <f>B$204</f>
        <v>GC Memmingen</v>
      </c>
      <c r="N223" s="178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8">
        <f>SUM(N223,P223,R223,T223,V223,X223,-AK223)</f>
        <v>0</v>
      </c>
      <c r="AA223" s="179">
        <f>SUM(O223,Q223,S223,U223,W223,Y223,-AS223)</f>
        <v>0</v>
      </c>
      <c r="AB223" s="366">
        <f>SUM(Z223:AA223)</f>
        <v>0</v>
      </c>
      <c r="AD223" s="134">
        <f t="shared" si="45"/>
        <v>0</v>
      </c>
      <c r="AE223" s="402">
        <f t="shared" si="46"/>
        <v>0</v>
      </c>
      <c r="AF223" s="175">
        <f t="shared" si="47"/>
        <v>0</v>
      </c>
      <c r="AG223" s="175">
        <f t="shared" si="48"/>
        <v>0</v>
      </c>
      <c r="AH223" s="175">
        <f t="shared" si="49"/>
        <v>0</v>
      </c>
      <c r="AI223" s="175">
        <f t="shared" si="50"/>
        <v>0</v>
      </c>
      <c r="AJ223" s="175">
        <f t="shared" si="51"/>
        <v>0</v>
      </c>
      <c r="AK223" s="396">
        <f t="shared" si="52"/>
        <v>0</v>
      </c>
      <c r="AL223" s="175"/>
      <c r="AM223" s="175">
        <f t="shared" si="53"/>
        <v>0</v>
      </c>
      <c r="AN223" s="175">
        <f t="shared" si="54"/>
        <v>0</v>
      </c>
      <c r="AO223" s="175">
        <f t="shared" si="55"/>
        <v>0</v>
      </c>
      <c r="AP223" s="175">
        <f t="shared" si="56"/>
        <v>0</v>
      </c>
      <c r="AQ223" s="175">
        <f t="shared" si="57"/>
        <v>0</v>
      </c>
      <c r="AR223" s="175">
        <f t="shared" si="58"/>
        <v>0</v>
      </c>
      <c r="AS223" s="401">
        <f t="shared" si="59"/>
        <v>0</v>
      </c>
    </row>
    <row r="224" spans="2:45" ht="16.5" hidden="1" thickBot="1">
      <c r="B224" s="425"/>
      <c r="C224" s="373">
        <v>21</v>
      </c>
      <c r="D224" s="145"/>
      <c r="E224" s="271"/>
      <c r="F224" s="111"/>
      <c r="G224" s="131"/>
      <c r="H224" s="131"/>
      <c r="I224" s="112">
        <v>6</v>
      </c>
      <c r="J224" s="155"/>
      <c r="K224" s="156"/>
      <c r="L224" s="157"/>
      <c r="M224" s="149"/>
      <c r="N224" s="178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8">
        <f>SUM(N224,P224,R224,T224,V224,X224,-AK224)</f>
        <v>0</v>
      </c>
      <c r="AA224" s="179">
        <f>SUM(O224,Q224,S224,U224,W224,Y224,-AS224)</f>
        <v>0</v>
      </c>
      <c r="AB224" s="366">
        <f>SUM(Z224:AA224)</f>
        <v>0</v>
      </c>
      <c r="AD224" s="134">
        <f t="shared" si="45"/>
        <v>0</v>
      </c>
      <c r="AE224" s="402">
        <f t="shared" si="46"/>
        <v>0</v>
      </c>
      <c r="AF224" s="175">
        <f t="shared" si="47"/>
        <v>0</v>
      </c>
      <c r="AG224" s="175">
        <f t="shared" si="48"/>
        <v>0</v>
      </c>
      <c r="AH224" s="175">
        <f t="shared" si="49"/>
        <v>0</v>
      </c>
      <c r="AI224" s="175">
        <f t="shared" si="50"/>
        <v>0</v>
      </c>
      <c r="AJ224" s="175">
        <f t="shared" si="51"/>
        <v>0</v>
      </c>
      <c r="AK224" s="396">
        <f t="shared" si="52"/>
        <v>0</v>
      </c>
      <c r="AL224" s="175"/>
      <c r="AM224" s="175">
        <f t="shared" si="53"/>
        <v>0</v>
      </c>
      <c r="AN224" s="175">
        <f t="shared" si="54"/>
        <v>0</v>
      </c>
      <c r="AO224" s="175">
        <f t="shared" si="55"/>
        <v>0</v>
      </c>
      <c r="AP224" s="175">
        <f t="shared" si="56"/>
        <v>0</v>
      </c>
      <c r="AQ224" s="175">
        <f t="shared" si="57"/>
        <v>0</v>
      </c>
      <c r="AR224" s="175">
        <f t="shared" si="58"/>
        <v>0</v>
      </c>
      <c r="AS224" s="401">
        <f t="shared" si="59"/>
        <v>0</v>
      </c>
    </row>
    <row r="225" spans="2:45" ht="18" hidden="1" thickBot="1">
      <c r="B225" s="425"/>
      <c r="C225" s="373">
        <v>22</v>
      </c>
      <c r="D225" s="145"/>
      <c r="E225" s="271"/>
      <c r="F225" s="111"/>
      <c r="G225" s="131"/>
      <c r="H225" s="131"/>
      <c r="I225" s="112">
        <v>6</v>
      </c>
      <c r="J225" s="155"/>
      <c r="K225" s="156"/>
      <c r="L225" s="157"/>
      <c r="M225" s="149"/>
      <c r="N225" s="178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8">
        <f>SUM(N225,P225,R225,T225,V225,X225,-AK225)</f>
        <v>0</v>
      </c>
      <c r="AA225" s="179">
        <f>SUM(O225,Q225,S225,U225,W225,Y225,-AS225)</f>
        <v>0</v>
      </c>
      <c r="AB225" s="366">
        <f>SUM(Z225:AA225)</f>
        <v>0</v>
      </c>
      <c r="AD225" s="134">
        <f t="shared" si="45"/>
        <v>0</v>
      </c>
      <c r="AE225" s="402">
        <f t="shared" si="46"/>
        <v>0</v>
      </c>
      <c r="AF225" s="175">
        <f t="shared" si="47"/>
        <v>0</v>
      </c>
      <c r="AG225" s="175">
        <f t="shared" si="48"/>
        <v>0</v>
      </c>
      <c r="AH225" s="175">
        <f t="shared" si="49"/>
        <v>0</v>
      </c>
      <c r="AI225" s="175">
        <f t="shared" si="50"/>
        <v>0</v>
      </c>
      <c r="AJ225" s="175">
        <f t="shared" si="51"/>
        <v>0</v>
      </c>
      <c r="AK225" s="396">
        <f t="shared" si="52"/>
        <v>0</v>
      </c>
      <c r="AL225" s="175"/>
      <c r="AM225" s="175">
        <f t="shared" si="53"/>
        <v>0</v>
      </c>
      <c r="AN225" s="175">
        <f t="shared" si="54"/>
        <v>0</v>
      </c>
      <c r="AO225" s="175">
        <f t="shared" si="55"/>
        <v>0</v>
      </c>
      <c r="AP225" s="175">
        <f t="shared" si="56"/>
        <v>0</v>
      </c>
      <c r="AQ225" s="175">
        <f t="shared" si="57"/>
        <v>0</v>
      </c>
      <c r="AR225" s="175">
        <f t="shared" si="58"/>
        <v>0</v>
      </c>
      <c r="AS225" s="401">
        <f t="shared" si="59"/>
        <v>0</v>
      </c>
    </row>
    <row r="226" spans="2:45" ht="18" hidden="1" thickBot="1">
      <c r="B226" s="425"/>
      <c r="C226" s="373">
        <v>23</v>
      </c>
      <c r="D226" s="145"/>
      <c r="E226" s="271"/>
      <c r="F226" s="111"/>
      <c r="G226" s="131"/>
      <c r="H226" s="131"/>
      <c r="I226" s="112">
        <v>6</v>
      </c>
      <c r="J226" s="155"/>
      <c r="K226" s="156"/>
      <c r="L226" s="157"/>
      <c r="M226" s="149"/>
      <c r="N226" s="178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8">
        <f>SUM(N226,P226,R226,T226,V226,X226,-AK226)</f>
        <v>0</v>
      </c>
      <c r="AA226" s="179">
        <f>SUM(O226,Q226,S226,U226,W226,Y226,-AS226)</f>
        <v>0</v>
      </c>
      <c r="AB226" s="366">
        <f>SUM(Z226:AA226)</f>
        <v>0</v>
      </c>
      <c r="AD226" s="134">
        <f t="shared" si="45"/>
        <v>0</v>
      </c>
      <c r="AE226" s="402">
        <f t="shared" si="46"/>
        <v>0</v>
      </c>
      <c r="AF226" s="175">
        <f t="shared" si="47"/>
        <v>0</v>
      </c>
      <c r="AG226" s="175">
        <f t="shared" si="48"/>
        <v>0</v>
      </c>
      <c r="AH226" s="175">
        <f t="shared" si="49"/>
        <v>0</v>
      </c>
      <c r="AI226" s="175">
        <f t="shared" si="50"/>
        <v>0</v>
      </c>
      <c r="AJ226" s="175">
        <f t="shared" si="51"/>
        <v>0</v>
      </c>
      <c r="AK226" s="396">
        <f t="shared" si="52"/>
        <v>0</v>
      </c>
      <c r="AL226" s="175"/>
      <c r="AM226" s="175">
        <f t="shared" si="53"/>
        <v>0</v>
      </c>
      <c r="AN226" s="175">
        <f t="shared" si="54"/>
        <v>0</v>
      </c>
      <c r="AO226" s="175">
        <f t="shared" si="55"/>
        <v>0</v>
      </c>
      <c r="AP226" s="175">
        <f t="shared" si="56"/>
        <v>0</v>
      </c>
      <c r="AQ226" s="175">
        <f t="shared" si="57"/>
        <v>0</v>
      </c>
      <c r="AR226" s="175">
        <f t="shared" si="58"/>
        <v>0</v>
      </c>
      <c r="AS226" s="401">
        <f t="shared" si="59"/>
        <v>0</v>
      </c>
    </row>
    <row r="227" spans="2:45" ht="18" hidden="1" thickBot="1">
      <c r="B227" s="425"/>
      <c r="C227" s="373">
        <v>24</v>
      </c>
      <c r="D227" s="145"/>
      <c r="E227" s="271"/>
      <c r="F227" s="111"/>
      <c r="G227" s="131"/>
      <c r="H227" s="131"/>
      <c r="I227" s="112">
        <v>6</v>
      </c>
      <c r="J227" s="155"/>
      <c r="K227" s="156"/>
      <c r="L227" s="157"/>
      <c r="M227" s="149"/>
      <c r="N227" s="178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8">
        <f>SUM(N227,P227,R227,T227,V227,X227,-AK227)</f>
        <v>0</v>
      </c>
      <c r="AA227" s="179">
        <f>SUM(O227,Q227,S227,U227,W227,Y227,-AS227)</f>
        <v>0</v>
      </c>
      <c r="AB227" s="366">
        <f>SUM(Z227:AA227)</f>
        <v>0</v>
      </c>
      <c r="AD227" s="134">
        <f t="shared" si="45"/>
        <v>0</v>
      </c>
      <c r="AE227" s="402">
        <f t="shared" si="46"/>
        <v>0</v>
      </c>
      <c r="AF227" s="175">
        <f t="shared" si="47"/>
        <v>0</v>
      </c>
      <c r="AG227" s="175">
        <f t="shared" si="48"/>
        <v>0</v>
      </c>
      <c r="AH227" s="175">
        <f t="shared" si="49"/>
        <v>0</v>
      </c>
      <c r="AI227" s="175">
        <f t="shared" si="50"/>
        <v>0</v>
      </c>
      <c r="AJ227" s="175">
        <f t="shared" si="51"/>
        <v>0</v>
      </c>
      <c r="AK227" s="396">
        <f t="shared" si="52"/>
        <v>0</v>
      </c>
      <c r="AL227" s="175"/>
      <c r="AM227" s="175">
        <f t="shared" si="53"/>
        <v>0</v>
      </c>
      <c r="AN227" s="175">
        <f t="shared" si="54"/>
        <v>0</v>
      </c>
      <c r="AO227" s="175">
        <f t="shared" si="55"/>
        <v>0</v>
      </c>
      <c r="AP227" s="175">
        <f t="shared" si="56"/>
        <v>0</v>
      </c>
      <c r="AQ227" s="175">
        <f t="shared" si="57"/>
        <v>0</v>
      </c>
      <c r="AR227" s="175">
        <f t="shared" si="58"/>
        <v>0</v>
      </c>
      <c r="AS227" s="401">
        <f t="shared" si="59"/>
        <v>0</v>
      </c>
    </row>
    <row r="228" spans="2:45" ht="18" hidden="1" thickBot="1">
      <c r="B228" s="425"/>
      <c r="C228" s="373">
        <v>25</v>
      </c>
      <c r="D228" s="145"/>
      <c r="E228" s="271"/>
      <c r="F228" s="111"/>
      <c r="G228" s="131"/>
      <c r="H228" s="131"/>
      <c r="I228" s="112">
        <v>6</v>
      </c>
      <c r="J228" s="155"/>
      <c r="K228" s="156"/>
      <c r="L228" s="157"/>
      <c r="M228" s="149"/>
      <c r="N228" s="178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8">
        <f>SUM(N228,P228,R228,T228,V228,X228,-AK228)</f>
        <v>0</v>
      </c>
      <c r="AA228" s="179">
        <f>SUM(O228,Q228,S228,U228,W228,Y228,-AS228)</f>
        <v>0</v>
      </c>
      <c r="AB228" s="366">
        <f>SUM(Z228:AA228)</f>
        <v>0</v>
      </c>
      <c r="AD228" s="134">
        <f t="shared" si="45"/>
        <v>0</v>
      </c>
      <c r="AE228" s="402">
        <f t="shared" si="46"/>
        <v>0</v>
      </c>
      <c r="AF228" s="175">
        <f t="shared" si="47"/>
        <v>0</v>
      </c>
      <c r="AG228" s="175">
        <f t="shared" si="48"/>
        <v>0</v>
      </c>
      <c r="AH228" s="175">
        <f t="shared" si="49"/>
        <v>0</v>
      </c>
      <c r="AI228" s="175">
        <f t="shared" si="50"/>
        <v>0</v>
      </c>
      <c r="AJ228" s="175">
        <f t="shared" si="51"/>
        <v>0</v>
      </c>
      <c r="AK228" s="396">
        <f t="shared" si="52"/>
        <v>0</v>
      </c>
      <c r="AL228" s="175"/>
      <c r="AM228" s="175">
        <f t="shared" si="53"/>
        <v>0</v>
      </c>
      <c r="AN228" s="175">
        <f t="shared" si="54"/>
        <v>0</v>
      </c>
      <c r="AO228" s="175">
        <f t="shared" si="55"/>
        <v>0</v>
      </c>
      <c r="AP228" s="175">
        <f t="shared" si="56"/>
        <v>0</v>
      </c>
      <c r="AQ228" s="175">
        <f t="shared" si="57"/>
        <v>0</v>
      </c>
      <c r="AR228" s="175">
        <f t="shared" si="58"/>
        <v>0</v>
      </c>
      <c r="AS228" s="401">
        <f t="shared" si="59"/>
        <v>0</v>
      </c>
    </row>
    <row r="229" spans="2:45" ht="18" hidden="1" thickBot="1">
      <c r="B229" s="425"/>
      <c r="C229" s="373">
        <v>26</v>
      </c>
      <c r="D229" s="145"/>
      <c r="E229" s="271"/>
      <c r="F229" s="111"/>
      <c r="G229" s="131"/>
      <c r="H229" s="131"/>
      <c r="I229" s="112">
        <v>6</v>
      </c>
      <c r="J229" s="155"/>
      <c r="K229" s="156"/>
      <c r="L229" s="157"/>
      <c r="M229" s="149"/>
      <c r="N229" s="178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8">
        <f>SUM(N229,P229,R229,T229,V229,X229,-AK229)</f>
        <v>0</v>
      </c>
      <c r="AA229" s="179">
        <f>SUM(O229,Q229,S229,U229,W229,Y229,-AS229)</f>
        <v>0</v>
      </c>
      <c r="AB229" s="366">
        <f>SUM(Z229:AA229)</f>
        <v>0</v>
      </c>
      <c r="AD229" s="134">
        <f t="shared" si="45"/>
        <v>0</v>
      </c>
      <c r="AE229" s="402">
        <f t="shared" si="46"/>
        <v>0</v>
      </c>
      <c r="AF229" s="175">
        <f t="shared" si="47"/>
        <v>0</v>
      </c>
      <c r="AG229" s="175">
        <f t="shared" si="48"/>
        <v>0</v>
      </c>
      <c r="AH229" s="175">
        <f t="shared" si="49"/>
        <v>0</v>
      </c>
      <c r="AI229" s="175">
        <f t="shared" si="50"/>
        <v>0</v>
      </c>
      <c r="AJ229" s="175">
        <f t="shared" si="51"/>
        <v>0</v>
      </c>
      <c r="AK229" s="396">
        <f t="shared" si="52"/>
        <v>0</v>
      </c>
      <c r="AL229" s="175"/>
      <c r="AM229" s="175">
        <f t="shared" si="53"/>
        <v>0</v>
      </c>
      <c r="AN229" s="175">
        <f t="shared" si="54"/>
        <v>0</v>
      </c>
      <c r="AO229" s="175">
        <f t="shared" si="55"/>
        <v>0</v>
      </c>
      <c r="AP229" s="175">
        <f t="shared" si="56"/>
        <v>0</v>
      </c>
      <c r="AQ229" s="175">
        <f t="shared" si="57"/>
        <v>0</v>
      </c>
      <c r="AR229" s="175">
        <f t="shared" si="58"/>
        <v>0</v>
      </c>
      <c r="AS229" s="401">
        <f t="shared" si="59"/>
        <v>0</v>
      </c>
    </row>
    <row r="230" spans="2:45" ht="18" hidden="1" thickBot="1">
      <c r="B230" s="425"/>
      <c r="C230" s="373">
        <v>27</v>
      </c>
      <c r="D230" s="145"/>
      <c r="E230" s="271"/>
      <c r="F230" s="111"/>
      <c r="G230" s="131"/>
      <c r="H230" s="131"/>
      <c r="I230" s="112">
        <v>6</v>
      </c>
      <c r="J230" s="155"/>
      <c r="K230" s="156"/>
      <c r="L230" s="157"/>
      <c r="M230" s="149"/>
      <c r="N230" s="178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8">
        <f>SUM(N230,P230,R230,T230,V230,X230,-AK230)</f>
        <v>0</v>
      </c>
      <c r="AA230" s="179">
        <f>SUM(O230,Q230,S230,U230,W230,Y230,-AS230)</f>
        <v>0</v>
      </c>
      <c r="AB230" s="366">
        <f>SUM(Z230:AA230)</f>
        <v>0</v>
      </c>
      <c r="AD230" s="134">
        <f t="shared" si="45"/>
        <v>0</v>
      </c>
      <c r="AE230" s="402">
        <f t="shared" si="46"/>
        <v>0</v>
      </c>
      <c r="AF230" s="175">
        <f t="shared" si="47"/>
        <v>0</v>
      </c>
      <c r="AG230" s="175">
        <f t="shared" si="48"/>
        <v>0</v>
      </c>
      <c r="AH230" s="175">
        <f t="shared" si="49"/>
        <v>0</v>
      </c>
      <c r="AI230" s="175">
        <f t="shared" si="50"/>
        <v>0</v>
      </c>
      <c r="AJ230" s="175">
        <f t="shared" si="51"/>
        <v>0</v>
      </c>
      <c r="AK230" s="396">
        <f t="shared" si="52"/>
        <v>0</v>
      </c>
      <c r="AL230" s="175"/>
      <c r="AM230" s="175">
        <f t="shared" si="53"/>
        <v>0</v>
      </c>
      <c r="AN230" s="175">
        <f t="shared" si="54"/>
        <v>0</v>
      </c>
      <c r="AO230" s="175">
        <f t="shared" si="55"/>
        <v>0</v>
      </c>
      <c r="AP230" s="175">
        <f t="shared" si="56"/>
        <v>0</v>
      </c>
      <c r="AQ230" s="175">
        <f t="shared" si="57"/>
        <v>0</v>
      </c>
      <c r="AR230" s="175">
        <f t="shared" si="58"/>
        <v>0</v>
      </c>
      <c r="AS230" s="401">
        <f t="shared" si="59"/>
        <v>0</v>
      </c>
    </row>
    <row r="231" spans="2:45" ht="18" hidden="1" thickBot="1">
      <c r="B231" s="425"/>
      <c r="C231" s="373">
        <v>28</v>
      </c>
      <c r="D231" s="145"/>
      <c r="E231" s="271"/>
      <c r="F231" s="111"/>
      <c r="G231" s="131"/>
      <c r="H231" s="131"/>
      <c r="I231" s="112">
        <v>6</v>
      </c>
      <c r="J231" s="155"/>
      <c r="K231" s="156"/>
      <c r="L231" s="157"/>
      <c r="M231" s="149"/>
      <c r="N231" s="178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8">
        <f>SUM(N231,P231,R231,T231,V231,X231,-AK231)</f>
        <v>0</v>
      </c>
      <c r="AA231" s="179">
        <f>SUM(O231,Q231,S231,U231,W231,Y231,-AS231)</f>
        <v>0</v>
      </c>
      <c r="AB231" s="366">
        <f>SUM(Z231:AA231)</f>
        <v>0</v>
      </c>
      <c r="AD231" s="134">
        <f t="shared" si="45"/>
        <v>0</v>
      </c>
      <c r="AE231" s="402">
        <f t="shared" si="46"/>
        <v>0</v>
      </c>
      <c r="AF231" s="175">
        <f t="shared" si="47"/>
        <v>0</v>
      </c>
      <c r="AG231" s="175">
        <f t="shared" si="48"/>
        <v>0</v>
      </c>
      <c r="AH231" s="175">
        <f t="shared" si="49"/>
        <v>0</v>
      </c>
      <c r="AI231" s="175">
        <f t="shared" si="50"/>
        <v>0</v>
      </c>
      <c r="AJ231" s="175">
        <f t="shared" si="51"/>
        <v>0</v>
      </c>
      <c r="AK231" s="396">
        <f t="shared" si="52"/>
        <v>0</v>
      </c>
      <c r="AL231" s="175"/>
      <c r="AM231" s="175">
        <f t="shared" si="53"/>
        <v>0</v>
      </c>
      <c r="AN231" s="175">
        <f t="shared" si="54"/>
        <v>0</v>
      </c>
      <c r="AO231" s="175">
        <f t="shared" si="55"/>
        <v>0</v>
      </c>
      <c r="AP231" s="175">
        <f t="shared" si="56"/>
        <v>0</v>
      </c>
      <c r="AQ231" s="175">
        <f t="shared" si="57"/>
        <v>0</v>
      </c>
      <c r="AR231" s="175">
        <f t="shared" si="58"/>
        <v>0</v>
      </c>
      <c r="AS231" s="401">
        <f t="shared" si="59"/>
        <v>0</v>
      </c>
    </row>
    <row r="232" spans="2:45" ht="18" hidden="1" thickBot="1">
      <c r="B232" s="425"/>
      <c r="C232" s="373">
        <v>29</v>
      </c>
      <c r="D232" s="145"/>
      <c r="E232" s="271"/>
      <c r="F232" s="111"/>
      <c r="G232" s="131"/>
      <c r="H232" s="131"/>
      <c r="I232" s="112">
        <v>6</v>
      </c>
      <c r="J232" s="155"/>
      <c r="K232" s="156"/>
      <c r="L232" s="157"/>
      <c r="M232" s="149"/>
      <c r="N232" s="178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8">
        <f>SUM(N232,P232,R232,T232,V232,X232,-AK232)</f>
        <v>0</v>
      </c>
      <c r="AA232" s="179">
        <f>SUM(O232,Q232,S232,U232,W232,Y232,-AS232)</f>
        <v>0</v>
      </c>
      <c r="AB232" s="366">
        <f>SUM(Z232:AA232)</f>
        <v>0</v>
      </c>
      <c r="AD232" s="134">
        <f t="shared" si="45"/>
        <v>0</v>
      </c>
      <c r="AE232" s="402">
        <f t="shared" si="46"/>
        <v>0</v>
      </c>
      <c r="AF232" s="175">
        <f t="shared" si="47"/>
        <v>0</v>
      </c>
      <c r="AG232" s="175">
        <f t="shared" si="48"/>
        <v>0</v>
      </c>
      <c r="AH232" s="175">
        <f t="shared" si="49"/>
        <v>0</v>
      </c>
      <c r="AI232" s="175">
        <f t="shared" si="50"/>
        <v>0</v>
      </c>
      <c r="AJ232" s="175">
        <f t="shared" si="51"/>
        <v>0</v>
      </c>
      <c r="AK232" s="396">
        <f t="shared" si="52"/>
        <v>0</v>
      </c>
      <c r="AL232" s="175"/>
      <c r="AM232" s="175">
        <f t="shared" si="53"/>
        <v>0</v>
      </c>
      <c r="AN232" s="175">
        <f t="shared" si="54"/>
        <v>0</v>
      </c>
      <c r="AO232" s="175">
        <f t="shared" si="55"/>
        <v>0</v>
      </c>
      <c r="AP232" s="175">
        <f t="shared" si="56"/>
        <v>0</v>
      </c>
      <c r="AQ232" s="175">
        <f t="shared" si="57"/>
        <v>0</v>
      </c>
      <c r="AR232" s="175">
        <f t="shared" si="58"/>
        <v>0</v>
      </c>
      <c r="AS232" s="401">
        <f t="shared" si="59"/>
        <v>0</v>
      </c>
    </row>
    <row r="233" spans="2:45" ht="18" hidden="1" thickBot="1">
      <c r="B233" s="425"/>
      <c r="C233" s="373">
        <v>30</v>
      </c>
      <c r="D233" s="145"/>
      <c r="E233" s="271"/>
      <c r="F233" s="111"/>
      <c r="G233" s="131"/>
      <c r="H233" s="131"/>
      <c r="I233" s="112">
        <v>6</v>
      </c>
      <c r="J233" s="155"/>
      <c r="K233" s="156"/>
      <c r="L233" s="157"/>
      <c r="M233" s="149"/>
      <c r="N233" s="178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8">
        <f>SUM(N233,P233,R233,T233,V233,X233,-AK233)</f>
        <v>0</v>
      </c>
      <c r="AA233" s="179">
        <f>SUM(O233,Q233,S233,U233,W233,Y233,-AS233)</f>
        <v>0</v>
      </c>
      <c r="AB233" s="366">
        <f>SUM(Z233:AA233)</f>
        <v>0</v>
      </c>
      <c r="AD233" s="134">
        <f t="shared" si="45"/>
        <v>0</v>
      </c>
      <c r="AE233" s="402">
        <f t="shared" si="46"/>
        <v>0</v>
      </c>
      <c r="AF233" s="175">
        <f t="shared" si="47"/>
        <v>0</v>
      </c>
      <c r="AG233" s="175">
        <f t="shared" si="48"/>
        <v>0</v>
      </c>
      <c r="AH233" s="175">
        <f t="shared" si="49"/>
        <v>0</v>
      </c>
      <c r="AI233" s="175">
        <f t="shared" si="50"/>
        <v>0</v>
      </c>
      <c r="AJ233" s="175">
        <f t="shared" si="51"/>
        <v>0</v>
      </c>
      <c r="AK233" s="396">
        <f t="shared" si="52"/>
        <v>0</v>
      </c>
      <c r="AL233" s="175"/>
      <c r="AM233" s="175">
        <f t="shared" si="53"/>
        <v>0</v>
      </c>
      <c r="AN233" s="175">
        <f t="shared" si="54"/>
        <v>0</v>
      </c>
      <c r="AO233" s="175">
        <f t="shared" si="55"/>
        <v>0</v>
      </c>
      <c r="AP233" s="175">
        <f t="shared" si="56"/>
        <v>0</v>
      </c>
      <c r="AQ233" s="175">
        <f t="shared" si="57"/>
        <v>0</v>
      </c>
      <c r="AR233" s="175">
        <f t="shared" si="58"/>
        <v>0</v>
      </c>
      <c r="AS233" s="401">
        <f t="shared" si="59"/>
        <v>0</v>
      </c>
    </row>
    <row r="234" spans="2:45" ht="16.5" hidden="1" thickBot="1">
      <c r="B234" s="425"/>
      <c r="C234" s="373">
        <v>31</v>
      </c>
      <c r="D234" s="145"/>
      <c r="E234" s="271"/>
      <c r="F234" s="111"/>
      <c r="G234" s="131"/>
      <c r="H234" s="131"/>
      <c r="I234" s="112">
        <v>6</v>
      </c>
      <c r="J234" s="155"/>
      <c r="K234" s="156"/>
      <c r="L234" s="157"/>
      <c r="M234" s="149"/>
      <c r="N234" s="178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8">
        <f>SUM(N234,P234,R234,T234,V234,X234,-AK234)</f>
        <v>0</v>
      </c>
      <c r="AA234" s="179">
        <f>SUM(O234,Q234,S234,U234,W234,Y234,-AS234)</f>
        <v>0</v>
      </c>
      <c r="AB234" s="366">
        <f>SUM(Z234:AA234)</f>
        <v>0</v>
      </c>
      <c r="AD234" s="134">
        <f t="shared" si="45"/>
        <v>0</v>
      </c>
      <c r="AE234" s="402">
        <f t="shared" si="46"/>
        <v>0</v>
      </c>
      <c r="AF234" s="175">
        <f t="shared" si="47"/>
        <v>0</v>
      </c>
      <c r="AG234" s="175">
        <f t="shared" si="48"/>
        <v>0</v>
      </c>
      <c r="AH234" s="175">
        <f t="shared" si="49"/>
        <v>0</v>
      </c>
      <c r="AI234" s="175">
        <f t="shared" si="50"/>
        <v>0</v>
      </c>
      <c r="AJ234" s="175">
        <f t="shared" si="51"/>
        <v>0</v>
      </c>
      <c r="AK234" s="396">
        <f t="shared" si="52"/>
        <v>0</v>
      </c>
      <c r="AL234" s="175"/>
      <c r="AM234" s="175">
        <f t="shared" si="53"/>
        <v>0</v>
      </c>
      <c r="AN234" s="175">
        <f t="shared" si="54"/>
        <v>0</v>
      </c>
      <c r="AO234" s="175">
        <f t="shared" si="55"/>
        <v>0</v>
      </c>
      <c r="AP234" s="175">
        <f t="shared" si="56"/>
        <v>0</v>
      </c>
      <c r="AQ234" s="175">
        <f t="shared" si="57"/>
        <v>0</v>
      </c>
      <c r="AR234" s="175">
        <f t="shared" si="58"/>
        <v>0</v>
      </c>
      <c r="AS234" s="401">
        <f t="shared" si="59"/>
        <v>0</v>
      </c>
    </row>
    <row r="235" spans="2:45" ht="18" hidden="1" thickBot="1">
      <c r="B235" s="425"/>
      <c r="C235" s="373">
        <v>32</v>
      </c>
      <c r="D235" s="145"/>
      <c r="E235" s="271"/>
      <c r="F235" s="111"/>
      <c r="G235" s="131"/>
      <c r="H235" s="131"/>
      <c r="I235" s="112">
        <v>6</v>
      </c>
      <c r="J235" s="155"/>
      <c r="K235" s="156"/>
      <c r="L235" s="157"/>
      <c r="M235" s="149"/>
      <c r="N235" s="178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8">
        <f>SUM(N235,P235,R235,T235,V235,X235,-AK235)</f>
        <v>0</v>
      </c>
      <c r="AA235" s="179">
        <f>SUM(O235,Q235,S235,U235,W235,Y235,-AS235)</f>
        <v>0</v>
      </c>
      <c r="AB235" s="366">
        <f>SUM(Z235:AA235)</f>
        <v>0</v>
      </c>
      <c r="AD235" s="134">
        <f t="shared" si="45"/>
        <v>0</v>
      </c>
      <c r="AE235" s="402">
        <f t="shared" si="46"/>
        <v>0</v>
      </c>
      <c r="AF235" s="175">
        <f t="shared" si="47"/>
        <v>0</v>
      </c>
      <c r="AG235" s="175">
        <f t="shared" si="48"/>
        <v>0</v>
      </c>
      <c r="AH235" s="175">
        <f t="shared" si="49"/>
        <v>0</v>
      </c>
      <c r="AI235" s="175">
        <f t="shared" si="50"/>
        <v>0</v>
      </c>
      <c r="AJ235" s="175">
        <f t="shared" si="51"/>
        <v>0</v>
      </c>
      <c r="AK235" s="396">
        <f t="shared" si="52"/>
        <v>0</v>
      </c>
      <c r="AL235" s="175"/>
      <c r="AM235" s="175">
        <f t="shared" si="53"/>
        <v>0</v>
      </c>
      <c r="AN235" s="175">
        <f t="shared" si="54"/>
        <v>0</v>
      </c>
      <c r="AO235" s="175">
        <f t="shared" si="55"/>
        <v>0</v>
      </c>
      <c r="AP235" s="175">
        <f t="shared" si="56"/>
        <v>0</v>
      </c>
      <c r="AQ235" s="175">
        <f t="shared" si="57"/>
        <v>0</v>
      </c>
      <c r="AR235" s="175">
        <f t="shared" si="58"/>
        <v>0</v>
      </c>
      <c r="AS235" s="401">
        <f t="shared" si="59"/>
        <v>0</v>
      </c>
    </row>
    <row r="236" spans="2:45" ht="18" hidden="1" thickBot="1">
      <c r="B236" s="425"/>
      <c r="C236" s="373">
        <v>33</v>
      </c>
      <c r="D236" s="145"/>
      <c r="E236" s="271"/>
      <c r="F236" s="111"/>
      <c r="G236" s="131"/>
      <c r="H236" s="131"/>
      <c r="I236" s="112">
        <v>6</v>
      </c>
      <c r="J236" s="155"/>
      <c r="K236" s="156"/>
      <c r="L236" s="157"/>
      <c r="M236" s="149"/>
      <c r="N236" s="178"/>
      <c r="O236" s="179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78">
        <f>SUM(N236,P236,R236,T236,V236,X236,-AK236)</f>
        <v>0</v>
      </c>
      <c r="AA236" s="179">
        <f>SUM(O236,Q236,S236,U236,W236,Y236,-AS236)</f>
        <v>0</v>
      </c>
      <c r="AB236" s="366">
        <f>SUM(Z236:AA236)</f>
        <v>0</v>
      </c>
      <c r="AD236" s="134">
        <f t="shared" si="45"/>
        <v>0</v>
      </c>
      <c r="AE236" s="402">
        <f t="shared" si="46"/>
        <v>0</v>
      </c>
      <c r="AF236" s="175">
        <f t="shared" si="47"/>
        <v>0</v>
      </c>
      <c r="AG236" s="175">
        <f t="shared" si="48"/>
        <v>0</v>
      </c>
      <c r="AH236" s="175">
        <f t="shared" si="49"/>
        <v>0</v>
      </c>
      <c r="AI236" s="175">
        <f t="shared" si="50"/>
        <v>0</v>
      </c>
      <c r="AJ236" s="175">
        <f t="shared" si="51"/>
        <v>0</v>
      </c>
      <c r="AK236" s="396">
        <f t="shared" si="52"/>
        <v>0</v>
      </c>
      <c r="AL236" s="175"/>
      <c r="AM236" s="175">
        <f t="shared" si="53"/>
        <v>0</v>
      </c>
      <c r="AN236" s="175">
        <f t="shared" si="54"/>
        <v>0</v>
      </c>
      <c r="AO236" s="175">
        <f t="shared" si="55"/>
        <v>0</v>
      </c>
      <c r="AP236" s="175">
        <f t="shared" si="56"/>
        <v>0</v>
      </c>
      <c r="AQ236" s="175">
        <f t="shared" si="57"/>
        <v>0</v>
      </c>
      <c r="AR236" s="175">
        <f t="shared" si="58"/>
        <v>0</v>
      </c>
      <c r="AS236" s="401">
        <f t="shared" si="59"/>
        <v>0</v>
      </c>
    </row>
    <row r="237" spans="2:45" ht="18" hidden="1" thickBot="1">
      <c r="B237" s="425"/>
      <c r="C237" s="373">
        <v>34</v>
      </c>
      <c r="D237" s="145"/>
      <c r="E237" s="271"/>
      <c r="F237" s="111"/>
      <c r="G237" s="131"/>
      <c r="H237" s="131"/>
      <c r="I237" s="112">
        <v>6</v>
      </c>
      <c r="J237" s="155"/>
      <c r="K237" s="156"/>
      <c r="L237" s="157"/>
      <c r="M237" s="149"/>
      <c r="N237" s="178"/>
      <c r="O237" s="179"/>
      <c r="P237" s="179"/>
      <c r="Q237" s="179"/>
      <c r="R237" s="179"/>
      <c r="S237" s="179"/>
      <c r="T237" s="179"/>
      <c r="U237" s="179"/>
      <c r="V237" s="179"/>
      <c r="W237" s="179"/>
      <c r="X237" s="179"/>
      <c r="Y237" s="179"/>
      <c r="Z237" s="178">
        <f>SUM(N237,P237,R237,T237,V237,X237,-AK237)</f>
        <v>0</v>
      </c>
      <c r="AA237" s="179">
        <f>SUM(O237,Q237,S237,U237,W237,Y237,-AS237)</f>
        <v>0</v>
      </c>
      <c r="AB237" s="366">
        <f>SUM(Z237:AA237)</f>
        <v>0</v>
      </c>
      <c r="AD237" s="134">
        <f t="shared" si="45"/>
        <v>0</v>
      </c>
      <c r="AE237" s="402">
        <f t="shared" si="46"/>
        <v>0</v>
      </c>
      <c r="AF237" s="175">
        <f t="shared" si="47"/>
        <v>0</v>
      </c>
      <c r="AG237" s="175">
        <f t="shared" si="48"/>
        <v>0</v>
      </c>
      <c r="AH237" s="175">
        <f t="shared" si="49"/>
        <v>0</v>
      </c>
      <c r="AI237" s="175">
        <f t="shared" si="50"/>
        <v>0</v>
      </c>
      <c r="AJ237" s="175">
        <f t="shared" si="51"/>
        <v>0</v>
      </c>
      <c r="AK237" s="396">
        <f t="shared" si="52"/>
        <v>0</v>
      </c>
      <c r="AL237" s="175"/>
      <c r="AM237" s="175">
        <f t="shared" si="53"/>
        <v>0</v>
      </c>
      <c r="AN237" s="175">
        <f t="shared" si="54"/>
        <v>0</v>
      </c>
      <c r="AO237" s="175">
        <f t="shared" si="55"/>
        <v>0</v>
      </c>
      <c r="AP237" s="175">
        <f t="shared" si="56"/>
        <v>0</v>
      </c>
      <c r="AQ237" s="175">
        <f t="shared" si="57"/>
        <v>0</v>
      </c>
      <c r="AR237" s="175">
        <f t="shared" si="58"/>
        <v>0</v>
      </c>
      <c r="AS237" s="401">
        <f t="shared" si="59"/>
        <v>0</v>
      </c>
    </row>
    <row r="238" spans="2:45" ht="18" hidden="1" thickBot="1">
      <c r="B238" s="425"/>
      <c r="C238" s="373">
        <v>35</v>
      </c>
      <c r="D238" s="145"/>
      <c r="E238" s="271"/>
      <c r="F238" s="111"/>
      <c r="G238" s="131"/>
      <c r="H238" s="131"/>
      <c r="I238" s="112">
        <v>6</v>
      </c>
      <c r="J238" s="155"/>
      <c r="K238" s="156"/>
      <c r="L238" s="157"/>
      <c r="M238" s="149"/>
      <c r="N238" s="178"/>
      <c r="O238" s="179"/>
      <c r="P238" s="179"/>
      <c r="Q238" s="179"/>
      <c r="R238" s="179"/>
      <c r="S238" s="179"/>
      <c r="T238" s="179"/>
      <c r="U238" s="179"/>
      <c r="V238" s="179"/>
      <c r="W238" s="179"/>
      <c r="X238" s="179"/>
      <c r="Y238" s="179"/>
      <c r="Z238" s="178">
        <f>SUM(N238,P238,R238,T238,V238,X238,-AK238)</f>
        <v>0</v>
      </c>
      <c r="AA238" s="179">
        <f>SUM(O238,Q238,S238,U238,W238,Y238,-AS238)</f>
        <v>0</v>
      </c>
      <c r="AB238" s="366">
        <f>SUM(Z238:AA238)</f>
        <v>0</v>
      </c>
      <c r="AD238" s="134">
        <f t="shared" si="45"/>
        <v>0</v>
      </c>
      <c r="AE238" s="402">
        <f t="shared" si="46"/>
        <v>0</v>
      </c>
      <c r="AF238" s="175">
        <f t="shared" si="47"/>
        <v>0</v>
      </c>
      <c r="AG238" s="175">
        <f t="shared" si="48"/>
        <v>0</v>
      </c>
      <c r="AH238" s="175">
        <f t="shared" si="49"/>
        <v>0</v>
      </c>
      <c r="AI238" s="175">
        <f t="shared" si="50"/>
        <v>0</v>
      </c>
      <c r="AJ238" s="175">
        <f t="shared" si="51"/>
        <v>0</v>
      </c>
      <c r="AK238" s="396">
        <f t="shared" si="52"/>
        <v>0</v>
      </c>
      <c r="AL238" s="175"/>
      <c r="AM238" s="175">
        <f t="shared" si="53"/>
        <v>0</v>
      </c>
      <c r="AN238" s="175">
        <f t="shared" si="54"/>
        <v>0</v>
      </c>
      <c r="AO238" s="175">
        <f t="shared" si="55"/>
        <v>0</v>
      </c>
      <c r="AP238" s="175">
        <f t="shared" si="56"/>
        <v>0</v>
      </c>
      <c r="AQ238" s="175">
        <f t="shared" si="57"/>
        <v>0</v>
      </c>
      <c r="AR238" s="175">
        <f t="shared" si="58"/>
        <v>0</v>
      </c>
      <c r="AS238" s="401">
        <f t="shared" si="59"/>
        <v>0</v>
      </c>
    </row>
    <row r="239" spans="2:45" ht="18" hidden="1" thickBot="1">
      <c r="B239" s="425"/>
      <c r="C239" s="373">
        <v>36</v>
      </c>
      <c r="D239" s="145"/>
      <c r="E239" s="271"/>
      <c r="F239" s="111"/>
      <c r="G239" s="131"/>
      <c r="H239" s="131"/>
      <c r="I239" s="112">
        <v>6</v>
      </c>
      <c r="J239" s="155"/>
      <c r="K239" s="156"/>
      <c r="L239" s="157"/>
      <c r="M239" s="149"/>
      <c r="N239" s="178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8">
        <f>SUM(N239,P239,R239,T239,V239,X239,-AK239)</f>
        <v>0</v>
      </c>
      <c r="AA239" s="179">
        <f>SUM(O239,Q239,S239,U239,W239,Y239,-AS239)</f>
        <v>0</v>
      </c>
      <c r="AB239" s="366">
        <f>SUM(Z239:AA239)</f>
        <v>0</v>
      </c>
      <c r="AD239" s="134">
        <f t="shared" si="45"/>
        <v>0</v>
      </c>
      <c r="AE239" s="402">
        <f t="shared" si="46"/>
        <v>0</v>
      </c>
      <c r="AF239" s="175">
        <f t="shared" si="47"/>
        <v>0</v>
      </c>
      <c r="AG239" s="175">
        <f t="shared" si="48"/>
        <v>0</v>
      </c>
      <c r="AH239" s="175">
        <f t="shared" si="49"/>
        <v>0</v>
      </c>
      <c r="AI239" s="175">
        <f t="shared" si="50"/>
        <v>0</v>
      </c>
      <c r="AJ239" s="175">
        <f t="shared" si="51"/>
        <v>0</v>
      </c>
      <c r="AK239" s="396">
        <f t="shared" si="52"/>
        <v>0</v>
      </c>
      <c r="AL239" s="175"/>
      <c r="AM239" s="175">
        <f t="shared" si="53"/>
        <v>0</v>
      </c>
      <c r="AN239" s="175">
        <f t="shared" si="54"/>
        <v>0</v>
      </c>
      <c r="AO239" s="175">
        <f t="shared" si="55"/>
        <v>0</v>
      </c>
      <c r="AP239" s="175">
        <f t="shared" si="56"/>
        <v>0</v>
      </c>
      <c r="AQ239" s="175">
        <f t="shared" si="57"/>
        <v>0</v>
      </c>
      <c r="AR239" s="175">
        <f t="shared" si="58"/>
        <v>0</v>
      </c>
      <c r="AS239" s="401">
        <f t="shared" si="59"/>
        <v>0</v>
      </c>
    </row>
    <row r="240" spans="2:45" ht="18" hidden="1" thickBot="1">
      <c r="B240" s="425"/>
      <c r="C240" s="373">
        <v>37</v>
      </c>
      <c r="D240" s="145"/>
      <c r="E240" s="271"/>
      <c r="F240" s="111"/>
      <c r="G240" s="131"/>
      <c r="H240" s="131"/>
      <c r="I240" s="112">
        <v>6</v>
      </c>
      <c r="J240" s="155"/>
      <c r="K240" s="156"/>
      <c r="L240" s="157"/>
      <c r="M240" s="149"/>
      <c r="N240" s="178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8">
        <f>SUM(N240,P240,R240,T240,V240,X240,-AK240)</f>
        <v>0</v>
      </c>
      <c r="AA240" s="179">
        <f>SUM(O240,Q240,S240,U240,W240,Y240,-AS240)</f>
        <v>0</v>
      </c>
      <c r="AB240" s="366">
        <f>SUM(Z240:AA240)</f>
        <v>0</v>
      </c>
      <c r="AD240" s="134">
        <f t="shared" si="45"/>
        <v>0</v>
      </c>
      <c r="AE240" s="402">
        <f t="shared" si="46"/>
        <v>0</v>
      </c>
      <c r="AF240" s="175">
        <f t="shared" si="47"/>
        <v>0</v>
      </c>
      <c r="AG240" s="175">
        <f t="shared" si="48"/>
        <v>0</v>
      </c>
      <c r="AH240" s="175">
        <f t="shared" si="49"/>
        <v>0</v>
      </c>
      <c r="AI240" s="175">
        <f t="shared" si="50"/>
        <v>0</v>
      </c>
      <c r="AJ240" s="175">
        <f t="shared" si="51"/>
        <v>0</v>
      </c>
      <c r="AK240" s="396">
        <f t="shared" si="52"/>
        <v>0</v>
      </c>
      <c r="AL240" s="175"/>
      <c r="AM240" s="175">
        <f t="shared" si="53"/>
        <v>0</v>
      </c>
      <c r="AN240" s="175">
        <f t="shared" si="54"/>
        <v>0</v>
      </c>
      <c r="AO240" s="175">
        <f t="shared" si="55"/>
        <v>0</v>
      </c>
      <c r="AP240" s="175">
        <f t="shared" si="56"/>
        <v>0</v>
      </c>
      <c r="AQ240" s="175">
        <f t="shared" si="57"/>
        <v>0</v>
      </c>
      <c r="AR240" s="175">
        <f t="shared" si="58"/>
        <v>0</v>
      </c>
      <c r="AS240" s="401">
        <f t="shared" si="59"/>
        <v>0</v>
      </c>
    </row>
    <row r="241" spans="2:45" ht="18" hidden="1" thickBot="1">
      <c r="B241" s="425"/>
      <c r="C241" s="373">
        <v>38</v>
      </c>
      <c r="D241" s="145"/>
      <c r="E241" s="271"/>
      <c r="F241" s="111"/>
      <c r="G241" s="131"/>
      <c r="H241" s="131"/>
      <c r="I241" s="112">
        <v>6</v>
      </c>
      <c r="J241" s="155"/>
      <c r="K241" s="156"/>
      <c r="L241" s="157"/>
      <c r="M241" s="149"/>
      <c r="N241" s="178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8">
        <f>SUM(N241,P241,R241,T241,V241,X241,-AK241)</f>
        <v>0</v>
      </c>
      <c r="AA241" s="179">
        <f>SUM(O241,Q241,S241,U241,W241,Y241,-AS241)</f>
        <v>0</v>
      </c>
      <c r="AB241" s="366">
        <f>SUM(Z241:AA241)</f>
        <v>0</v>
      </c>
      <c r="AD241" s="134">
        <f t="shared" si="45"/>
        <v>0</v>
      </c>
      <c r="AE241" s="402">
        <f t="shared" si="46"/>
        <v>0</v>
      </c>
      <c r="AF241" s="175">
        <f t="shared" si="47"/>
        <v>0</v>
      </c>
      <c r="AG241" s="175">
        <f t="shared" si="48"/>
        <v>0</v>
      </c>
      <c r="AH241" s="175">
        <f t="shared" si="49"/>
        <v>0</v>
      </c>
      <c r="AI241" s="175">
        <f t="shared" si="50"/>
        <v>0</v>
      </c>
      <c r="AJ241" s="175">
        <f t="shared" si="51"/>
        <v>0</v>
      </c>
      <c r="AK241" s="396">
        <f t="shared" si="52"/>
        <v>0</v>
      </c>
      <c r="AL241" s="175"/>
      <c r="AM241" s="175">
        <f t="shared" si="53"/>
        <v>0</v>
      </c>
      <c r="AN241" s="175">
        <f t="shared" si="54"/>
        <v>0</v>
      </c>
      <c r="AO241" s="175">
        <f t="shared" si="55"/>
        <v>0</v>
      </c>
      <c r="AP241" s="175">
        <f t="shared" si="56"/>
        <v>0</v>
      </c>
      <c r="AQ241" s="175">
        <f t="shared" si="57"/>
        <v>0</v>
      </c>
      <c r="AR241" s="175">
        <f t="shared" si="58"/>
        <v>0</v>
      </c>
      <c r="AS241" s="401">
        <f t="shared" si="59"/>
        <v>0</v>
      </c>
    </row>
    <row r="242" spans="2:45" ht="18" hidden="1" thickBot="1">
      <c r="B242" s="425"/>
      <c r="C242" s="373">
        <v>39</v>
      </c>
      <c r="D242" s="145"/>
      <c r="E242" s="271"/>
      <c r="F242" s="111"/>
      <c r="G242" s="131"/>
      <c r="H242" s="131"/>
      <c r="I242" s="112">
        <v>6</v>
      </c>
      <c r="J242" s="155"/>
      <c r="K242" s="156"/>
      <c r="L242" s="157"/>
      <c r="M242" s="149"/>
      <c r="N242" s="178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8">
        <f>SUM(N242,P242,R242,T242,V242,X242,-AK242)</f>
        <v>0</v>
      </c>
      <c r="AA242" s="179">
        <f>SUM(O242,Q242,S242,U242,W242,Y242,-AS242)</f>
        <v>0</v>
      </c>
      <c r="AB242" s="366">
        <f>SUM(Z242:AA242)</f>
        <v>0</v>
      </c>
      <c r="AD242" s="134">
        <f t="shared" si="45"/>
        <v>0</v>
      </c>
      <c r="AE242" s="402">
        <f t="shared" si="46"/>
        <v>0</v>
      </c>
      <c r="AF242" s="175">
        <f t="shared" si="47"/>
        <v>0</v>
      </c>
      <c r="AG242" s="175">
        <f t="shared" si="48"/>
        <v>0</v>
      </c>
      <c r="AH242" s="175">
        <f t="shared" si="49"/>
        <v>0</v>
      </c>
      <c r="AI242" s="175">
        <f t="shared" si="50"/>
        <v>0</v>
      </c>
      <c r="AJ242" s="175">
        <f t="shared" si="51"/>
        <v>0</v>
      </c>
      <c r="AK242" s="396">
        <f t="shared" si="52"/>
        <v>0</v>
      </c>
      <c r="AL242" s="175"/>
      <c r="AM242" s="175">
        <f t="shared" si="53"/>
        <v>0</v>
      </c>
      <c r="AN242" s="175">
        <f t="shared" si="54"/>
        <v>0</v>
      </c>
      <c r="AO242" s="175">
        <f t="shared" si="55"/>
        <v>0</v>
      </c>
      <c r="AP242" s="175">
        <f t="shared" si="56"/>
        <v>0</v>
      </c>
      <c r="AQ242" s="175">
        <f t="shared" si="57"/>
        <v>0</v>
      </c>
      <c r="AR242" s="175">
        <f t="shared" si="58"/>
        <v>0</v>
      </c>
      <c r="AS242" s="401">
        <f t="shared" si="59"/>
        <v>0</v>
      </c>
    </row>
    <row r="243" spans="2:45" ht="18" hidden="1" thickBot="1">
      <c r="B243" s="425"/>
      <c r="C243" s="373">
        <v>40</v>
      </c>
      <c r="D243" s="145"/>
      <c r="E243" s="271"/>
      <c r="F243" s="111"/>
      <c r="G243" s="131"/>
      <c r="H243" s="131"/>
      <c r="I243" s="112">
        <v>6</v>
      </c>
      <c r="J243" s="155"/>
      <c r="K243" s="156"/>
      <c r="L243" s="157"/>
      <c r="M243" s="149"/>
      <c r="N243" s="178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8">
        <f>SUM(N243,P243,R243,T243,V243,X243,-AK243)</f>
        <v>0</v>
      </c>
      <c r="AA243" s="179">
        <f>SUM(O243,Q243,S243,U243,W243,Y243,-AS243)</f>
        <v>0</v>
      </c>
      <c r="AB243" s="366">
        <f>SUM(Z243:AA243)</f>
        <v>0</v>
      </c>
      <c r="AD243" s="134">
        <f t="shared" si="45"/>
        <v>0</v>
      </c>
      <c r="AE243" s="402">
        <f t="shared" si="46"/>
        <v>0</v>
      </c>
      <c r="AF243" s="175">
        <f t="shared" si="47"/>
        <v>0</v>
      </c>
      <c r="AG243" s="175">
        <f t="shared" si="48"/>
        <v>0</v>
      </c>
      <c r="AH243" s="175">
        <f t="shared" si="49"/>
        <v>0</v>
      </c>
      <c r="AI243" s="175">
        <f t="shared" si="50"/>
        <v>0</v>
      </c>
      <c r="AJ243" s="175">
        <f t="shared" si="51"/>
        <v>0</v>
      </c>
      <c r="AK243" s="396">
        <f t="shared" si="52"/>
        <v>0</v>
      </c>
      <c r="AL243" s="175"/>
      <c r="AM243" s="175">
        <f t="shared" si="53"/>
        <v>0</v>
      </c>
      <c r="AN243" s="175">
        <f t="shared" si="54"/>
        <v>0</v>
      </c>
      <c r="AO243" s="175">
        <f t="shared" si="55"/>
        <v>0</v>
      </c>
      <c r="AP243" s="175">
        <f t="shared" si="56"/>
        <v>0</v>
      </c>
      <c r="AQ243" s="175">
        <f t="shared" si="57"/>
        <v>0</v>
      </c>
      <c r="AR243" s="175">
        <f t="shared" si="58"/>
        <v>0</v>
      </c>
      <c r="AS243" s="401">
        <f t="shared" si="59"/>
        <v>0</v>
      </c>
    </row>
    <row r="244" spans="2:45" ht="16.5" customHeight="1">
      <c r="B244" s="456" t="str">
        <f>'[7]Tabelle1'!B4</f>
        <v>GC Owingen</v>
      </c>
      <c r="C244" s="372">
        <v>1</v>
      </c>
      <c r="D244" s="144">
        <f>'[7]Tabelle1'!B6</f>
        <v>0</v>
      </c>
      <c r="E244" s="270">
        <f>'[7]Tabelle1'!C6</f>
        <v>0</v>
      </c>
      <c r="F244" s="106">
        <f>'[7]Tabelle1'!D6</f>
        <v>0</v>
      </c>
      <c r="G244" s="132"/>
      <c r="H244" s="132"/>
      <c r="I244" s="107">
        <v>7</v>
      </c>
      <c r="J244" s="153" t="s">
        <v>199</v>
      </c>
      <c r="K244" s="407">
        <v>12.7</v>
      </c>
      <c r="L244" s="154" t="s">
        <v>197</v>
      </c>
      <c r="M244" s="148" t="str">
        <f>B$244</f>
        <v>GC Owingen</v>
      </c>
      <c r="N244" s="176">
        <v>13</v>
      </c>
      <c r="O244" s="177">
        <v>25</v>
      </c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6">
        <f>SUM(N244,P244,R244,T244,V244,X244,-AK244)</f>
        <v>13</v>
      </c>
      <c r="AA244" s="177">
        <f>SUM(O244,Q244,S244,U244,W244,Y244,-AS244)</f>
        <v>25</v>
      </c>
      <c r="AB244" s="365">
        <f>SUM(Z244:AA244)</f>
        <v>38</v>
      </c>
      <c r="AD244" s="134">
        <f t="shared" si="45"/>
        <v>0</v>
      </c>
      <c r="AE244" s="402">
        <f t="shared" si="46"/>
        <v>13</v>
      </c>
      <c r="AF244" s="175">
        <f t="shared" si="47"/>
        <v>0</v>
      </c>
      <c r="AG244" s="175">
        <f t="shared" si="48"/>
        <v>0</v>
      </c>
      <c r="AH244" s="175">
        <f t="shared" si="49"/>
        <v>0</v>
      </c>
      <c r="AI244" s="175">
        <f t="shared" si="50"/>
        <v>0</v>
      </c>
      <c r="AJ244" s="175">
        <f t="shared" si="51"/>
        <v>0</v>
      </c>
      <c r="AK244" s="396">
        <f t="shared" si="52"/>
        <v>0</v>
      </c>
      <c r="AL244" s="175"/>
      <c r="AM244" s="175">
        <f t="shared" si="53"/>
        <v>25</v>
      </c>
      <c r="AN244" s="175">
        <f t="shared" si="54"/>
        <v>0</v>
      </c>
      <c r="AO244" s="175">
        <f t="shared" si="55"/>
        <v>0</v>
      </c>
      <c r="AP244" s="175">
        <f t="shared" si="56"/>
        <v>0</v>
      </c>
      <c r="AQ244" s="175">
        <f t="shared" si="57"/>
        <v>0</v>
      </c>
      <c r="AR244" s="175">
        <f t="shared" si="58"/>
        <v>0</v>
      </c>
      <c r="AS244" s="401">
        <f t="shared" si="59"/>
        <v>0</v>
      </c>
    </row>
    <row r="245" spans="2:45" ht="15">
      <c r="B245" s="457" t="e">
        <f>'[7]Tabelle1'!#REF!</f>
        <v>#REF!</v>
      </c>
      <c r="C245" s="373">
        <v>2</v>
      </c>
      <c r="D245" s="146">
        <f>'[7]Tabelle1'!B7</f>
        <v>0</v>
      </c>
      <c r="E245" s="272">
        <f>'[7]Tabelle1'!C7</f>
        <v>0</v>
      </c>
      <c r="F245" s="109">
        <f>'[7]Tabelle1'!D7</f>
        <v>0</v>
      </c>
      <c r="G245" s="131"/>
      <c r="H245" s="131"/>
      <c r="I245" s="112">
        <v>7</v>
      </c>
      <c r="J245" s="155" t="s">
        <v>269</v>
      </c>
      <c r="K245" s="156">
        <v>16.6</v>
      </c>
      <c r="L245" s="157" t="s">
        <v>169</v>
      </c>
      <c r="M245" s="149" t="str">
        <f>B$244</f>
        <v>GC Owingen</v>
      </c>
      <c r="N245" s="178"/>
      <c r="O245" s="179"/>
      <c r="P245" s="179">
        <v>9</v>
      </c>
      <c r="Q245" s="179">
        <v>25</v>
      </c>
      <c r="R245" s="179">
        <v>3</v>
      </c>
      <c r="S245" s="179">
        <v>21</v>
      </c>
      <c r="T245" s="179"/>
      <c r="U245" s="179"/>
      <c r="V245" s="179"/>
      <c r="W245" s="179"/>
      <c r="X245" s="179"/>
      <c r="Y245" s="179"/>
      <c r="Z245" s="178">
        <f>SUM(N245,P245,R245,T245,V245,X245,-AK245)</f>
        <v>12</v>
      </c>
      <c r="AA245" s="179">
        <f>SUM(O245,Q245,S245,U245,W245,Y245,-AS245)</f>
        <v>46</v>
      </c>
      <c r="AB245" s="366">
        <f>SUM(Z245:AA245)</f>
        <v>58</v>
      </c>
      <c r="AD245" s="134">
        <f t="shared" si="45"/>
        <v>0</v>
      </c>
      <c r="AE245" s="402">
        <f t="shared" si="46"/>
        <v>0</v>
      </c>
      <c r="AF245" s="175">
        <f t="shared" si="47"/>
        <v>9</v>
      </c>
      <c r="AG245" s="175">
        <f t="shared" si="48"/>
        <v>3</v>
      </c>
      <c r="AH245" s="175">
        <f t="shared" si="49"/>
        <v>0</v>
      </c>
      <c r="AI245" s="175">
        <f t="shared" si="50"/>
        <v>0</v>
      </c>
      <c r="AJ245" s="175">
        <f t="shared" si="51"/>
        <v>0</v>
      </c>
      <c r="AK245" s="396">
        <f t="shared" si="52"/>
        <v>0</v>
      </c>
      <c r="AL245" s="175"/>
      <c r="AM245" s="175">
        <f t="shared" si="53"/>
        <v>0</v>
      </c>
      <c r="AN245" s="175">
        <f t="shared" si="54"/>
        <v>25</v>
      </c>
      <c r="AO245" s="175">
        <f t="shared" si="55"/>
        <v>21</v>
      </c>
      <c r="AP245" s="175">
        <f t="shared" si="56"/>
        <v>0</v>
      </c>
      <c r="AQ245" s="175">
        <f t="shared" si="57"/>
        <v>0</v>
      </c>
      <c r="AR245" s="175">
        <f t="shared" si="58"/>
        <v>0</v>
      </c>
      <c r="AS245" s="401">
        <f t="shared" si="59"/>
        <v>0</v>
      </c>
    </row>
    <row r="246" spans="2:45" ht="15">
      <c r="B246" s="457" t="e">
        <f>'[7]Tabelle1'!#REF!</f>
        <v>#REF!</v>
      </c>
      <c r="C246" s="373">
        <v>3</v>
      </c>
      <c r="D246" s="145">
        <f>'[7]Tabelle1'!B8</f>
        <v>0</v>
      </c>
      <c r="E246" s="271">
        <f>'[7]Tabelle1'!C8</f>
        <v>0</v>
      </c>
      <c r="F246" s="111">
        <f>'[7]Tabelle1'!D8</f>
        <v>0</v>
      </c>
      <c r="G246" s="131"/>
      <c r="H246" s="131"/>
      <c r="I246" s="112">
        <v>7</v>
      </c>
      <c r="J246" s="155" t="s">
        <v>270</v>
      </c>
      <c r="K246" s="156">
        <v>12.4</v>
      </c>
      <c r="L246" s="157">
        <v>0</v>
      </c>
      <c r="M246" s="149" t="str">
        <f>B$244</f>
        <v>GC Owingen</v>
      </c>
      <c r="N246" s="178"/>
      <c r="O246" s="179"/>
      <c r="P246" s="179">
        <v>20</v>
      </c>
      <c r="Q246" s="179">
        <v>32</v>
      </c>
      <c r="R246" s="179"/>
      <c r="S246" s="179"/>
      <c r="T246" s="179"/>
      <c r="U246" s="179"/>
      <c r="V246" s="179"/>
      <c r="W246" s="179"/>
      <c r="X246" s="179"/>
      <c r="Y246" s="179"/>
      <c r="Z246" s="178">
        <f>SUM(N246,P246,R246,T246,V246,X246,-AK246)</f>
        <v>20</v>
      </c>
      <c r="AA246" s="179">
        <f>SUM(O246,Q246,S246,U246,W246,Y246,-AS246)</f>
        <v>32</v>
      </c>
      <c r="AB246" s="366">
        <f>SUM(Z246:AA246)</f>
        <v>52</v>
      </c>
      <c r="AD246" s="134">
        <f t="shared" si="45"/>
        <v>0</v>
      </c>
      <c r="AE246" s="402">
        <f t="shared" si="46"/>
        <v>0</v>
      </c>
      <c r="AF246" s="175">
        <f t="shared" si="47"/>
        <v>20</v>
      </c>
      <c r="AG246" s="175">
        <f t="shared" si="48"/>
        <v>0</v>
      </c>
      <c r="AH246" s="175">
        <f t="shared" si="49"/>
        <v>0</v>
      </c>
      <c r="AI246" s="175">
        <f t="shared" si="50"/>
        <v>0</v>
      </c>
      <c r="AJ246" s="175">
        <f t="shared" si="51"/>
        <v>0</v>
      </c>
      <c r="AK246" s="396">
        <f t="shared" si="52"/>
        <v>0</v>
      </c>
      <c r="AL246" s="175"/>
      <c r="AM246" s="175">
        <f t="shared" si="53"/>
        <v>0</v>
      </c>
      <c r="AN246" s="175">
        <f t="shared" si="54"/>
        <v>32</v>
      </c>
      <c r="AO246" s="175">
        <f t="shared" si="55"/>
        <v>0</v>
      </c>
      <c r="AP246" s="175">
        <f t="shared" si="56"/>
        <v>0</v>
      </c>
      <c r="AQ246" s="175">
        <f t="shared" si="57"/>
        <v>0</v>
      </c>
      <c r="AR246" s="175">
        <f t="shared" si="58"/>
        <v>0</v>
      </c>
      <c r="AS246" s="401">
        <f t="shared" si="59"/>
        <v>0</v>
      </c>
    </row>
    <row r="247" spans="2:45" ht="15">
      <c r="B247" s="457" t="e">
        <f>'[7]Tabelle1'!#REF!</f>
        <v>#REF!</v>
      </c>
      <c r="C247" s="373">
        <v>4</v>
      </c>
      <c r="D247" s="145">
        <f>'[7]Tabelle1'!B9</f>
        <v>0</v>
      </c>
      <c r="E247" s="271">
        <f>'[7]Tabelle1'!C9</f>
        <v>0</v>
      </c>
      <c r="F247" s="111">
        <f>'[7]Tabelle1'!D9</f>
        <v>0</v>
      </c>
      <c r="G247" s="131"/>
      <c r="H247" s="131"/>
      <c r="I247" s="112">
        <v>7</v>
      </c>
      <c r="J247" s="155" t="s">
        <v>332</v>
      </c>
      <c r="K247" s="156">
        <v>16.4</v>
      </c>
      <c r="L247" s="157">
        <v>0</v>
      </c>
      <c r="M247" s="149" t="str">
        <f>B$244</f>
        <v>GC Owingen</v>
      </c>
      <c r="N247" s="178"/>
      <c r="O247" s="179"/>
      <c r="P247" s="179"/>
      <c r="Q247" s="179"/>
      <c r="R247" s="179"/>
      <c r="S247" s="179"/>
      <c r="T247" s="179">
        <v>19</v>
      </c>
      <c r="U247" s="179">
        <v>34</v>
      </c>
      <c r="V247" s="179"/>
      <c r="W247" s="179"/>
      <c r="X247" s="179"/>
      <c r="Y247" s="179"/>
      <c r="Z247" s="178">
        <f>SUM(N247,P247,R247,T247,V247,X247,-AK247)</f>
        <v>19</v>
      </c>
      <c r="AA247" s="179">
        <f>SUM(O247,Q247,S247,U247,W247,Y247,-AS247)</f>
        <v>34</v>
      </c>
      <c r="AB247" s="366">
        <f>SUM(Z247:AA247)</f>
        <v>53</v>
      </c>
      <c r="AD247" s="134">
        <f t="shared" si="45"/>
        <v>0</v>
      </c>
      <c r="AE247" s="402">
        <f t="shared" si="46"/>
        <v>0</v>
      </c>
      <c r="AF247" s="175">
        <f t="shared" si="47"/>
        <v>0</v>
      </c>
      <c r="AG247" s="175">
        <f t="shared" si="48"/>
        <v>0</v>
      </c>
      <c r="AH247" s="175">
        <f t="shared" si="49"/>
        <v>19</v>
      </c>
      <c r="AI247" s="175">
        <f t="shared" si="50"/>
        <v>0</v>
      </c>
      <c r="AJ247" s="175">
        <f t="shared" si="51"/>
        <v>0</v>
      </c>
      <c r="AK247" s="396">
        <f t="shared" si="52"/>
        <v>0</v>
      </c>
      <c r="AL247" s="175"/>
      <c r="AM247" s="175">
        <f t="shared" si="53"/>
        <v>0</v>
      </c>
      <c r="AN247" s="175">
        <f t="shared" si="54"/>
        <v>0</v>
      </c>
      <c r="AO247" s="175">
        <f t="shared" si="55"/>
        <v>0</v>
      </c>
      <c r="AP247" s="175">
        <f t="shared" si="56"/>
        <v>34</v>
      </c>
      <c r="AQ247" s="175">
        <f t="shared" si="57"/>
        <v>0</v>
      </c>
      <c r="AR247" s="175">
        <f t="shared" si="58"/>
        <v>0</v>
      </c>
      <c r="AS247" s="401">
        <f t="shared" si="59"/>
        <v>0</v>
      </c>
    </row>
    <row r="248" spans="2:45" ht="15">
      <c r="B248" s="457" t="e">
        <f>'[7]Tabelle1'!#REF!</f>
        <v>#REF!</v>
      </c>
      <c r="C248" s="373">
        <v>5</v>
      </c>
      <c r="D248" s="146">
        <f>'[7]Tabelle1'!B10</f>
        <v>0</v>
      </c>
      <c r="E248" s="272">
        <f>'[7]Tabelle1'!C10</f>
        <v>0</v>
      </c>
      <c r="F248" s="109">
        <f>'[7]Tabelle1'!D10</f>
        <v>0</v>
      </c>
      <c r="G248" s="131"/>
      <c r="H248" s="131"/>
      <c r="I248" s="112">
        <v>7</v>
      </c>
      <c r="J248" s="155" t="s">
        <v>272</v>
      </c>
      <c r="K248" s="156">
        <v>17.5</v>
      </c>
      <c r="L248" s="157" t="s">
        <v>169</v>
      </c>
      <c r="M248" s="149" t="str">
        <f>B$244</f>
        <v>GC Owingen</v>
      </c>
      <c r="N248" s="178"/>
      <c r="O248" s="179"/>
      <c r="P248" s="179">
        <v>11</v>
      </c>
      <c r="Q248" s="179">
        <v>26</v>
      </c>
      <c r="R248" s="179">
        <v>7</v>
      </c>
      <c r="S248" s="179">
        <v>21</v>
      </c>
      <c r="T248" s="179"/>
      <c r="U248" s="179"/>
      <c r="V248" s="179"/>
      <c r="W248" s="179"/>
      <c r="X248" s="179"/>
      <c r="Y248" s="179"/>
      <c r="Z248" s="178">
        <f>SUM(N248,P248,R248,T248,V248,X248,-AK248)</f>
        <v>18</v>
      </c>
      <c r="AA248" s="179">
        <f>SUM(O248,Q248,S248,U248,W248,Y248,-AS248)</f>
        <v>47</v>
      </c>
      <c r="AB248" s="366">
        <f>SUM(Z248:AA248)</f>
        <v>65</v>
      </c>
      <c r="AD248" s="134">
        <f t="shared" si="45"/>
        <v>0</v>
      </c>
      <c r="AE248" s="402">
        <f t="shared" si="46"/>
        <v>0</v>
      </c>
      <c r="AF248" s="175">
        <f t="shared" si="47"/>
        <v>11</v>
      </c>
      <c r="AG248" s="175">
        <f t="shared" si="48"/>
        <v>7</v>
      </c>
      <c r="AH248" s="175">
        <f t="shared" si="49"/>
        <v>0</v>
      </c>
      <c r="AI248" s="175">
        <f t="shared" si="50"/>
        <v>0</v>
      </c>
      <c r="AJ248" s="175">
        <f t="shared" si="51"/>
        <v>0</v>
      </c>
      <c r="AK248" s="396">
        <f t="shared" si="52"/>
        <v>0</v>
      </c>
      <c r="AL248" s="175"/>
      <c r="AM248" s="175">
        <f t="shared" si="53"/>
        <v>0</v>
      </c>
      <c r="AN248" s="175">
        <f t="shared" si="54"/>
        <v>26</v>
      </c>
      <c r="AO248" s="175">
        <f t="shared" si="55"/>
        <v>21</v>
      </c>
      <c r="AP248" s="175">
        <f t="shared" si="56"/>
        <v>0</v>
      </c>
      <c r="AQ248" s="175">
        <f t="shared" si="57"/>
        <v>0</v>
      </c>
      <c r="AR248" s="175">
        <f t="shared" si="58"/>
        <v>0</v>
      </c>
      <c r="AS248" s="401">
        <f t="shared" si="59"/>
        <v>0</v>
      </c>
    </row>
    <row r="249" spans="2:45" ht="15">
      <c r="B249" s="457" t="e">
        <f>'[7]Tabelle1'!#REF!</f>
        <v>#REF!</v>
      </c>
      <c r="C249" s="373">
        <v>6</v>
      </c>
      <c r="D249" s="145">
        <f>'[7]Tabelle1'!B11</f>
        <v>0</v>
      </c>
      <c r="E249" s="271">
        <f>'[7]Tabelle1'!C11</f>
        <v>0</v>
      </c>
      <c r="F249" s="111">
        <f>'[7]Tabelle1'!D11</f>
        <v>0</v>
      </c>
      <c r="G249" s="131"/>
      <c r="H249" s="131"/>
      <c r="I249" s="112">
        <v>7</v>
      </c>
      <c r="J249" s="155" t="s">
        <v>194</v>
      </c>
      <c r="K249" s="156">
        <v>9</v>
      </c>
      <c r="L249" s="157">
        <v>0</v>
      </c>
      <c r="M249" s="149" t="str">
        <f>B$244</f>
        <v>GC Owingen</v>
      </c>
      <c r="N249" s="178">
        <v>23</v>
      </c>
      <c r="O249" s="179">
        <v>34</v>
      </c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8">
        <f>SUM(N249,P249,R249,T249,V249,X249,-AK249)</f>
        <v>23</v>
      </c>
      <c r="AA249" s="179">
        <f>SUM(O249,Q249,S249,U249,W249,Y249,-AS249)</f>
        <v>34</v>
      </c>
      <c r="AB249" s="366">
        <f>SUM(Z249:AA249)</f>
        <v>57</v>
      </c>
      <c r="AD249" s="134">
        <f t="shared" si="45"/>
        <v>0</v>
      </c>
      <c r="AE249" s="402">
        <f t="shared" si="46"/>
        <v>23</v>
      </c>
      <c r="AF249" s="175">
        <f t="shared" si="47"/>
        <v>0</v>
      </c>
      <c r="AG249" s="175">
        <f t="shared" si="48"/>
        <v>0</v>
      </c>
      <c r="AH249" s="175">
        <f t="shared" si="49"/>
        <v>0</v>
      </c>
      <c r="AI249" s="175">
        <f t="shared" si="50"/>
        <v>0</v>
      </c>
      <c r="AJ249" s="175">
        <f t="shared" si="51"/>
        <v>0</v>
      </c>
      <c r="AK249" s="396">
        <f t="shared" si="52"/>
        <v>0</v>
      </c>
      <c r="AL249" s="175"/>
      <c r="AM249" s="175">
        <f t="shared" si="53"/>
        <v>34</v>
      </c>
      <c r="AN249" s="175">
        <f t="shared" si="54"/>
        <v>0</v>
      </c>
      <c r="AO249" s="175">
        <f t="shared" si="55"/>
        <v>0</v>
      </c>
      <c r="AP249" s="175">
        <f t="shared" si="56"/>
        <v>0</v>
      </c>
      <c r="AQ249" s="175">
        <f t="shared" si="57"/>
        <v>0</v>
      </c>
      <c r="AR249" s="175">
        <f t="shared" si="58"/>
        <v>0</v>
      </c>
      <c r="AS249" s="401">
        <f t="shared" si="59"/>
        <v>0</v>
      </c>
    </row>
    <row r="250" spans="2:45" ht="15">
      <c r="B250" s="457" t="e">
        <f>'[7]Tabelle1'!#REF!</f>
        <v>#REF!</v>
      </c>
      <c r="C250" s="373">
        <v>7</v>
      </c>
      <c r="D250" s="146">
        <f>'[7]Tabelle1'!B12</f>
        <v>0</v>
      </c>
      <c r="E250" s="272">
        <f>'[7]Tabelle1'!C12</f>
        <v>0</v>
      </c>
      <c r="F250" s="109">
        <f>'[7]Tabelle1'!D12</f>
        <v>0</v>
      </c>
      <c r="G250" s="131"/>
      <c r="H250" s="131"/>
      <c r="I250" s="112">
        <v>7</v>
      </c>
      <c r="J250" s="155" t="s">
        <v>200</v>
      </c>
      <c r="K250" s="156">
        <v>16.3</v>
      </c>
      <c r="L250" s="157" t="s">
        <v>197</v>
      </c>
      <c r="M250" s="149" t="str">
        <f>B$244</f>
        <v>GC Owingen</v>
      </c>
      <c r="N250" s="178">
        <v>13</v>
      </c>
      <c r="O250" s="179">
        <v>31</v>
      </c>
      <c r="P250" s="179"/>
      <c r="Q250" s="179"/>
      <c r="R250" s="179">
        <v>8</v>
      </c>
      <c r="S250" s="179">
        <v>20</v>
      </c>
      <c r="T250" s="179">
        <v>16</v>
      </c>
      <c r="U250" s="179">
        <v>30</v>
      </c>
      <c r="V250" s="179"/>
      <c r="W250" s="179"/>
      <c r="X250" s="179"/>
      <c r="Y250" s="179"/>
      <c r="Z250" s="178">
        <f>SUM(N250,P250,R250,T250,V250,X250,-AK250)</f>
        <v>37</v>
      </c>
      <c r="AA250" s="179">
        <f>SUM(O250,Q250,S250,U250,W250,Y250,-AS250)</f>
        <v>81</v>
      </c>
      <c r="AB250" s="366">
        <f>SUM(Z250:AA250)</f>
        <v>118</v>
      </c>
      <c r="AD250" s="134">
        <f t="shared" si="45"/>
        <v>0</v>
      </c>
      <c r="AE250" s="402">
        <f t="shared" si="46"/>
        <v>13</v>
      </c>
      <c r="AF250" s="175">
        <f t="shared" si="47"/>
        <v>0</v>
      </c>
      <c r="AG250" s="175">
        <f t="shared" si="48"/>
        <v>8</v>
      </c>
      <c r="AH250" s="175">
        <f t="shared" si="49"/>
        <v>16</v>
      </c>
      <c r="AI250" s="175">
        <f t="shared" si="50"/>
        <v>0</v>
      </c>
      <c r="AJ250" s="175">
        <f t="shared" si="51"/>
        <v>0</v>
      </c>
      <c r="AK250" s="396">
        <f t="shared" si="52"/>
        <v>0</v>
      </c>
      <c r="AL250" s="175"/>
      <c r="AM250" s="175">
        <f t="shared" si="53"/>
        <v>31</v>
      </c>
      <c r="AN250" s="175">
        <f t="shared" si="54"/>
        <v>0</v>
      </c>
      <c r="AO250" s="175">
        <f t="shared" si="55"/>
        <v>20</v>
      </c>
      <c r="AP250" s="175">
        <f t="shared" si="56"/>
        <v>30</v>
      </c>
      <c r="AQ250" s="175">
        <f t="shared" si="57"/>
        <v>0</v>
      </c>
      <c r="AR250" s="175">
        <f t="shared" si="58"/>
        <v>0</v>
      </c>
      <c r="AS250" s="401">
        <f t="shared" si="59"/>
        <v>0</v>
      </c>
    </row>
    <row r="251" spans="2:45" ht="15">
      <c r="B251" s="457" t="e">
        <f>'[7]Tabelle1'!#REF!</f>
        <v>#REF!</v>
      </c>
      <c r="C251" s="373">
        <v>8</v>
      </c>
      <c r="D251" s="145">
        <f>'[7]Tabelle1'!B13</f>
        <v>0</v>
      </c>
      <c r="E251" s="271">
        <f>'[7]Tabelle1'!C13</f>
        <v>0</v>
      </c>
      <c r="F251" s="111">
        <f>'[7]Tabelle1'!D13</f>
        <v>0</v>
      </c>
      <c r="G251" s="131"/>
      <c r="H251" s="131"/>
      <c r="I251" s="112">
        <v>7</v>
      </c>
      <c r="J251" s="155" t="s">
        <v>204</v>
      </c>
      <c r="K251" s="156">
        <v>19.7</v>
      </c>
      <c r="L251" s="157" t="s">
        <v>197</v>
      </c>
      <c r="M251" s="149" t="str">
        <f>B$244</f>
        <v>GC Owingen</v>
      </c>
      <c r="N251" s="178">
        <v>4</v>
      </c>
      <c r="O251" s="179">
        <v>25</v>
      </c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8">
        <f>SUM(N251,P251,R251,T251,V251,X251,-AK251)</f>
        <v>4</v>
      </c>
      <c r="AA251" s="179">
        <f>SUM(O251,Q251,S251,U251,W251,Y251,-AS251)</f>
        <v>25</v>
      </c>
      <c r="AB251" s="366">
        <f>SUM(Z251:AA251)</f>
        <v>29</v>
      </c>
      <c r="AD251" s="134">
        <f t="shared" si="45"/>
        <v>0</v>
      </c>
      <c r="AE251" s="402">
        <f t="shared" si="46"/>
        <v>4</v>
      </c>
      <c r="AF251" s="175">
        <f t="shared" si="47"/>
        <v>0</v>
      </c>
      <c r="AG251" s="175">
        <f t="shared" si="48"/>
        <v>0</v>
      </c>
      <c r="AH251" s="175">
        <f t="shared" si="49"/>
        <v>0</v>
      </c>
      <c r="AI251" s="175">
        <f t="shared" si="50"/>
        <v>0</v>
      </c>
      <c r="AJ251" s="175">
        <f t="shared" si="51"/>
        <v>0</v>
      </c>
      <c r="AK251" s="396">
        <f t="shared" si="52"/>
        <v>0</v>
      </c>
      <c r="AL251" s="175"/>
      <c r="AM251" s="175">
        <f t="shared" si="53"/>
        <v>25</v>
      </c>
      <c r="AN251" s="175">
        <f t="shared" si="54"/>
        <v>0</v>
      </c>
      <c r="AO251" s="175">
        <f t="shared" si="55"/>
        <v>0</v>
      </c>
      <c r="AP251" s="175">
        <f t="shared" si="56"/>
        <v>0</v>
      </c>
      <c r="AQ251" s="175">
        <f t="shared" si="57"/>
        <v>0</v>
      </c>
      <c r="AR251" s="175">
        <f t="shared" si="58"/>
        <v>0</v>
      </c>
      <c r="AS251" s="401">
        <f t="shared" si="59"/>
        <v>0</v>
      </c>
    </row>
    <row r="252" spans="2:45" ht="15">
      <c r="B252" s="457" t="e">
        <f>'[7]Tabelle1'!#REF!</f>
        <v>#REF!</v>
      </c>
      <c r="C252" s="373">
        <v>9</v>
      </c>
      <c r="D252" s="145">
        <f>'[7]Tabelle1'!B14</f>
        <v>0</v>
      </c>
      <c r="E252" s="271">
        <f>'[7]Tabelle1'!C14</f>
        <v>0</v>
      </c>
      <c r="F252" s="111">
        <f>'[7]Tabelle1'!D14</f>
        <v>0</v>
      </c>
      <c r="G252" s="131"/>
      <c r="H252" s="131"/>
      <c r="I252" s="112">
        <v>7</v>
      </c>
      <c r="J252" s="155" t="s">
        <v>203</v>
      </c>
      <c r="K252" s="156">
        <v>20</v>
      </c>
      <c r="L252" s="157">
        <v>0</v>
      </c>
      <c r="M252" s="149" t="str">
        <f>B$244</f>
        <v>GC Owingen</v>
      </c>
      <c r="N252" s="178">
        <v>8</v>
      </c>
      <c r="O252" s="179">
        <v>23</v>
      </c>
      <c r="P252" s="179"/>
      <c r="Q252" s="179"/>
      <c r="R252" s="179">
        <v>8</v>
      </c>
      <c r="S252" s="179">
        <v>31</v>
      </c>
      <c r="T252" s="179">
        <v>16</v>
      </c>
      <c r="U252" s="179">
        <v>33</v>
      </c>
      <c r="V252" s="179"/>
      <c r="W252" s="179"/>
      <c r="X252" s="179"/>
      <c r="Y252" s="179"/>
      <c r="Z252" s="178">
        <f>SUM(N252,P252,R252,T252,V252,X252,-AK252)</f>
        <v>32</v>
      </c>
      <c r="AA252" s="179">
        <f>SUM(O252,Q252,S252,U252,W252,Y252,-AS252)</f>
        <v>87</v>
      </c>
      <c r="AB252" s="366">
        <f>SUM(Z252:AA252)</f>
        <v>119</v>
      </c>
      <c r="AD252" s="134">
        <f t="shared" si="45"/>
        <v>0</v>
      </c>
      <c r="AE252" s="402">
        <f t="shared" si="46"/>
        <v>8</v>
      </c>
      <c r="AF252" s="175">
        <f t="shared" si="47"/>
        <v>0</v>
      </c>
      <c r="AG252" s="175">
        <f t="shared" si="48"/>
        <v>8</v>
      </c>
      <c r="AH252" s="175">
        <f t="shared" si="49"/>
        <v>16</v>
      </c>
      <c r="AI252" s="175">
        <f t="shared" si="50"/>
        <v>0</v>
      </c>
      <c r="AJ252" s="175">
        <f t="shared" si="51"/>
        <v>0</v>
      </c>
      <c r="AK252" s="396">
        <f t="shared" si="52"/>
        <v>0</v>
      </c>
      <c r="AL252" s="175"/>
      <c r="AM252" s="175">
        <f t="shared" si="53"/>
        <v>23</v>
      </c>
      <c r="AN252" s="175">
        <f t="shared" si="54"/>
        <v>0</v>
      </c>
      <c r="AO252" s="175">
        <f t="shared" si="55"/>
        <v>31</v>
      </c>
      <c r="AP252" s="175">
        <f t="shared" si="56"/>
        <v>33</v>
      </c>
      <c r="AQ252" s="175">
        <f t="shared" si="57"/>
        <v>0</v>
      </c>
      <c r="AR252" s="175">
        <f t="shared" si="58"/>
        <v>0</v>
      </c>
      <c r="AS252" s="401">
        <f t="shared" si="59"/>
        <v>0</v>
      </c>
    </row>
    <row r="253" spans="2:45" ht="15.75">
      <c r="B253" s="457" t="e">
        <f>'[7]Tabelle1'!#REF!</f>
        <v>#REF!</v>
      </c>
      <c r="C253" s="373">
        <v>10</v>
      </c>
      <c r="D253" s="145">
        <f>'[7]Tabelle1'!B15</f>
        <v>0</v>
      </c>
      <c r="E253" s="271">
        <f>'[7]Tabelle1'!C15</f>
        <v>0</v>
      </c>
      <c r="F253" s="111">
        <f>'[7]Tabelle1'!D15</f>
        <v>0</v>
      </c>
      <c r="G253" s="131"/>
      <c r="H253" s="131"/>
      <c r="I253" s="112">
        <v>7</v>
      </c>
      <c r="J253" s="155" t="s">
        <v>267</v>
      </c>
      <c r="K253" s="156">
        <v>12.1</v>
      </c>
      <c r="L253" s="157" t="s">
        <v>197</v>
      </c>
      <c r="M253" s="149" t="str">
        <f>B$244</f>
        <v>GC Owingen</v>
      </c>
      <c r="N253" s="178"/>
      <c r="O253" s="179"/>
      <c r="P253" s="179">
        <v>13</v>
      </c>
      <c r="Q253" s="179">
        <v>25</v>
      </c>
      <c r="R253" s="179"/>
      <c r="S253" s="179"/>
      <c r="T253" s="179"/>
      <c r="U253" s="179"/>
      <c r="V253" s="179"/>
      <c r="W253" s="179"/>
      <c r="X253" s="179"/>
      <c r="Y253" s="179"/>
      <c r="Z253" s="178">
        <f>SUM(N253,P253,R253,T253,V253,X253,-AK253)</f>
        <v>13</v>
      </c>
      <c r="AA253" s="179">
        <f>SUM(O253,Q253,S253,U253,W253,Y253,-AS253)</f>
        <v>25</v>
      </c>
      <c r="AB253" s="366">
        <f>SUM(Z253:AA253)</f>
        <v>38</v>
      </c>
      <c r="AD253" s="134">
        <f t="shared" si="45"/>
        <v>0</v>
      </c>
      <c r="AE253" s="402">
        <f t="shared" si="46"/>
        <v>0</v>
      </c>
      <c r="AF253" s="175">
        <f t="shared" si="47"/>
        <v>13</v>
      </c>
      <c r="AG253" s="175">
        <f t="shared" si="48"/>
        <v>0</v>
      </c>
      <c r="AH253" s="175">
        <f t="shared" si="49"/>
        <v>0</v>
      </c>
      <c r="AI253" s="175">
        <f t="shared" si="50"/>
        <v>0</v>
      </c>
      <c r="AJ253" s="175">
        <f t="shared" si="51"/>
        <v>0</v>
      </c>
      <c r="AK253" s="396">
        <f t="shared" si="52"/>
        <v>0</v>
      </c>
      <c r="AL253" s="175"/>
      <c r="AM253" s="175">
        <f t="shared" si="53"/>
        <v>0</v>
      </c>
      <c r="AN253" s="175">
        <f t="shared" si="54"/>
        <v>25</v>
      </c>
      <c r="AO253" s="175">
        <f t="shared" si="55"/>
        <v>0</v>
      </c>
      <c r="AP253" s="175">
        <f t="shared" si="56"/>
        <v>0</v>
      </c>
      <c r="AQ253" s="175">
        <f t="shared" si="57"/>
        <v>0</v>
      </c>
      <c r="AR253" s="175">
        <f t="shared" si="58"/>
        <v>0</v>
      </c>
      <c r="AS253" s="401">
        <f t="shared" si="59"/>
        <v>0</v>
      </c>
    </row>
    <row r="254" spans="2:45" ht="15">
      <c r="B254" s="457" t="e">
        <f>'[7]Tabelle1'!#REF!</f>
        <v>#REF!</v>
      </c>
      <c r="C254" s="373">
        <v>11</v>
      </c>
      <c r="D254" s="145">
        <f>'[7]Tabelle1'!B16</f>
        <v>0</v>
      </c>
      <c r="E254" s="271">
        <f>'[7]Tabelle1'!C16</f>
        <v>0</v>
      </c>
      <c r="F254" s="111">
        <f>'[7]Tabelle1'!D16</f>
        <v>0</v>
      </c>
      <c r="G254" s="131"/>
      <c r="H254" s="131"/>
      <c r="I254" s="112">
        <v>7</v>
      </c>
      <c r="J254" s="155" t="s">
        <v>316</v>
      </c>
      <c r="K254" s="156">
        <v>11.3</v>
      </c>
      <c r="L254" s="157">
        <v>0</v>
      </c>
      <c r="M254" s="149" t="str">
        <f>B$244</f>
        <v>GC Owingen</v>
      </c>
      <c r="N254" s="178"/>
      <c r="O254" s="179"/>
      <c r="P254" s="179"/>
      <c r="Q254" s="179"/>
      <c r="R254" s="179">
        <v>14</v>
      </c>
      <c r="S254" s="179">
        <v>23</v>
      </c>
      <c r="T254" s="179">
        <v>17</v>
      </c>
      <c r="U254" s="179">
        <v>26</v>
      </c>
      <c r="V254" s="179"/>
      <c r="W254" s="179"/>
      <c r="X254" s="179"/>
      <c r="Y254" s="179"/>
      <c r="Z254" s="178">
        <f>SUM(N254,P254,R254,T254,V254,X254,-AK254)</f>
        <v>31</v>
      </c>
      <c r="AA254" s="179">
        <f>SUM(O254,Q254,S254,U254,W254,Y254,-AS254)</f>
        <v>49</v>
      </c>
      <c r="AB254" s="366">
        <f>SUM(Z254:AA254)</f>
        <v>80</v>
      </c>
      <c r="AD254" s="134">
        <f t="shared" si="45"/>
        <v>0</v>
      </c>
      <c r="AE254" s="402">
        <f t="shared" si="46"/>
        <v>0</v>
      </c>
      <c r="AF254" s="175">
        <f t="shared" si="47"/>
        <v>0</v>
      </c>
      <c r="AG254" s="175">
        <f t="shared" si="48"/>
        <v>14</v>
      </c>
      <c r="AH254" s="175">
        <f t="shared" si="49"/>
        <v>17</v>
      </c>
      <c r="AI254" s="175">
        <f t="shared" si="50"/>
        <v>0</v>
      </c>
      <c r="AJ254" s="175">
        <f t="shared" si="51"/>
        <v>0</v>
      </c>
      <c r="AK254" s="396">
        <f t="shared" si="52"/>
        <v>0</v>
      </c>
      <c r="AL254" s="175"/>
      <c r="AM254" s="175">
        <f t="shared" si="53"/>
        <v>0</v>
      </c>
      <c r="AN254" s="175">
        <f t="shared" si="54"/>
        <v>0</v>
      </c>
      <c r="AO254" s="175">
        <f t="shared" si="55"/>
        <v>23</v>
      </c>
      <c r="AP254" s="175">
        <f t="shared" si="56"/>
        <v>26</v>
      </c>
      <c r="AQ254" s="175">
        <f t="shared" si="57"/>
        <v>0</v>
      </c>
      <c r="AR254" s="175">
        <f t="shared" si="58"/>
        <v>0</v>
      </c>
      <c r="AS254" s="401">
        <f t="shared" si="59"/>
        <v>0</v>
      </c>
    </row>
    <row r="255" spans="2:45" ht="15">
      <c r="B255" s="457" t="e">
        <f>'[7]Tabelle1'!#REF!</f>
        <v>#REF!</v>
      </c>
      <c r="C255" s="373">
        <v>12</v>
      </c>
      <c r="D255" s="145">
        <f>'[7]Tabelle1'!B17</f>
        <v>0</v>
      </c>
      <c r="E255" s="271">
        <f>'[7]Tabelle1'!C17</f>
        <v>0</v>
      </c>
      <c r="F255" s="111">
        <f>'[7]Tabelle1'!D17</f>
        <v>0</v>
      </c>
      <c r="G255" s="131"/>
      <c r="H255" s="131"/>
      <c r="I255" s="112">
        <v>7</v>
      </c>
      <c r="J255" s="155" t="s">
        <v>196</v>
      </c>
      <c r="K255" s="156">
        <v>10.7</v>
      </c>
      <c r="L255" s="157" t="s">
        <v>197</v>
      </c>
      <c r="M255" s="149" t="str">
        <f>B$244</f>
        <v>GC Owingen</v>
      </c>
      <c r="N255" s="178">
        <v>24</v>
      </c>
      <c r="O255" s="179">
        <v>36</v>
      </c>
      <c r="P255" s="179">
        <v>19</v>
      </c>
      <c r="Q255" s="179">
        <v>28</v>
      </c>
      <c r="R255" s="179">
        <v>13</v>
      </c>
      <c r="S255" s="179">
        <v>24</v>
      </c>
      <c r="T255" s="179">
        <v>16</v>
      </c>
      <c r="U255" s="179">
        <v>25</v>
      </c>
      <c r="V255" s="179"/>
      <c r="W255" s="179"/>
      <c r="X255" s="179"/>
      <c r="Y255" s="179"/>
      <c r="Z255" s="178">
        <f>SUM(N255,P255,R255,T255,V255,X255,-AK255)</f>
        <v>72</v>
      </c>
      <c r="AA255" s="179">
        <f>SUM(O255,Q255,S255,U255,W255,Y255,-AS255)</f>
        <v>113</v>
      </c>
      <c r="AB255" s="366">
        <f>SUM(Z255:AA255)</f>
        <v>185</v>
      </c>
      <c r="AD255" s="134">
        <f t="shared" si="45"/>
        <v>0</v>
      </c>
      <c r="AE255" s="402">
        <f t="shared" si="46"/>
        <v>24</v>
      </c>
      <c r="AF255" s="175">
        <f t="shared" si="47"/>
        <v>19</v>
      </c>
      <c r="AG255" s="175">
        <f t="shared" si="48"/>
        <v>13</v>
      </c>
      <c r="AH255" s="175">
        <f t="shared" si="49"/>
        <v>16</v>
      </c>
      <c r="AI255" s="175">
        <f t="shared" si="50"/>
        <v>0</v>
      </c>
      <c r="AJ255" s="175">
        <f t="shared" si="51"/>
        <v>0</v>
      </c>
      <c r="AK255" s="396">
        <f t="shared" si="52"/>
        <v>0</v>
      </c>
      <c r="AL255" s="175"/>
      <c r="AM255" s="175">
        <f t="shared" si="53"/>
        <v>36</v>
      </c>
      <c r="AN255" s="175">
        <f t="shared" si="54"/>
        <v>28</v>
      </c>
      <c r="AO255" s="175">
        <f t="shared" si="55"/>
        <v>24</v>
      </c>
      <c r="AP255" s="175">
        <f t="shared" si="56"/>
        <v>25</v>
      </c>
      <c r="AQ255" s="175">
        <f t="shared" si="57"/>
        <v>0</v>
      </c>
      <c r="AR255" s="175">
        <f t="shared" si="58"/>
        <v>0</v>
      </c>
      <c r="AS255" s="401">
        <f t="shared" si="59"/>
        <v>0</v>
      </c>
    </row>
    <row r="256" spans="2:45" ht="15">
      <c r="B256" s="425"/>
      <c r="C256" s="373">
        <v>13</v>
      </c>
      <c r="D256" s="145"/>
      <c r="E256" s="271"/>
      <c r="F256" s="111"/>
      <c r="G256" s="131"/>
      <c r="H256" s="131"/>
      <c r="I256" s="112">
        <v>7</v>
      </c>
      <c r="J256" s="155" t="s">
        <v>198</v>
      </c>
      <c r="K256" s="156">
        <v>10.8</v>
      </c>
      <c r="L256" s="157">
        <v>0</v>
      </c>
      <c r="M256" s="149" t="str">
        <f>B$244</f>
        <v>GC Owingen</v>
      </c>
      <c r="N256" s="178">
        <v>23</v>
      </c>
      <c r="O256" s="179">
        <v>36</v>
      </c>
      <c r="P256" s="179">
        <v>19</v>
      </c>
      <c r="Q256" s="179">
        <v>30</v>
      </c>
      <c r="R256" s="179"/>
      <c r="S256" s="179"/>
      <c r="T256" s="179"/>
      <c r="U256" s="179"/>
      <c r="V256" s="179"/>
      <c r="W256" s="179"/>
      <c r="X256" s="179"/>
      <c r="Y256" s="179"/>
      <c r="Z256" s="178">
        <f>SUM(N256,P256,R256,T256,V256,X256,-AK256)</f>
        <v>42</v>
      </c>
      <c r="AA256" s="179">
        <f>SUM(O256,Q256,S256,U256,W256,Y256,-AS256)</f>
        <v>66</v>
      </c>
      <c r="AB256" s="366">
        <f>SUM(Z256:AA256)</f>
        <v>108</v>
      </c>
      <c r="AD256" s="134">
        <f t="shared" si="45"/>
        <v>0</v>
      </c>
      <c r="AE256" s="402">
        <f t="shared" si="46"/>
        <v>23</v>
      </c>
      <c r="AF256" s="175">
        <f t="shared" si="47"/>
        <v>19</v>
      </c>
      <c r="AG256" s="175">
        <f t="shared" si="48"/>
        <v>0</v>
      </c>
      <c r="AH256" s="175">
        <f t="shared" si="49"/>
        <v>0</v>
      </c>
      <c r="AI256" s="175">
        <f t="shared" si="50"/>
        <v>0</v>
      </c>
      <c r="AJ256" s="175">
        <f t="shared" si="51"/>
        <v>0</v>
      </c>
      <c r="AK256" s="396">
        <f t="shared" si="52"/>
        <v>0</v>
      </c>
      <c r="AL256" s="175"/>
      <c r="AM256" s="175">
        <f t="shared" si="53"/>
        <v>36</v>
      </c>
      <c r="AN256" s="175">
        <f t="shared" si="54"/>
        <v>30</v>
      </c>
      <c r="AO256" s="175">
        <f t="shared" si="55"/>
        <v>0</v>
      </c>
      <c r="AP256" s="175">
        <f t="shared" si="56"/>
        <v>0</v>
      </c>
      <c r="AQ256" s="175">
        <f t="shared" si="57"/>
        <v>0</v>
      </c>
      <c r="AR256" s="175">
        <f t="shared" si="58"/>
        <v>0</v>
      </c>
      <c r="AS256" s="401">
        <f t="shared" si="59"/>
        <v>0</v>
      </c>
    </row>
    <row r="257" spans="2:45" ht="15.75">
      <c r="B257" s="425"/>
      <c r="C257" s="373">
        <v>14</v>
      </c>
      <c r="D257" s="145"/>
      <c r="E257" s="271"/>
      <c r="F257" s="111"/>
      <c r="G257" s="131"/>
      <c r="H257" s="131"/>
      <c r="I257" s="112">
        <v>7</v>
      </c>
      <c r="J257" s="155" t="s">
        <v>202</v>
      </c>
      <c r="K257" s="156">
        <v>18</v>
      </c>
      <c r="L257" s="157">
        <v>0</v>
      </c>
      <c r="M257" s="149" t="str">
        <f>B$244</f>
        <v>GC Owingen</v>
      </c>
      <c r="N257" s="178">
        <v>12</v>
      </c>
      <c r="O257" s="179">
        <v>31</v>
      </c>
      <c r="P257" s="179">
        <v>9</v>
      </c>
      <c r="Q257" s="179">
        <v>25</v>
      </c>
      <c r="R257" s="179"/>
      <c r="S257" s="179"/>
      <c r="T257" s="179">
        <v>9</v>
      </c>
      <c r="U257" s="179">
        <v>27</v>
      </c>
      <c r="V257" s="179"/>
      <c r="W257" s="179"/>
      <c r="X257" s="179"/>
      <c r="Y257" s="179"/>
      <c r="Z257" s="178">
        <f>SUM(N257,P257,R257,T257,V257,X257,-AK257)</f>
        <v>30</v>
      </c>
      <c r="AA257" s="179">
        <f>SUM(O257,Q257,S257,U257,W257,Y257,-AS257)</f>
        <v>83</v>
      </c>
      <c r="AB257" s="366">
        <f>SUM(Z257:AA257)</f>
        <v>113</v>
      </c>
      <c r="AD257" s="134">
        <f t="shared" si="45"/>
        <v>0</v>
      </c>
      <c r="AE257" s="402">
        <f t="shared" si="46"/>
        <v>12</v>
      </c>
      <c r="AF257" s="175">
        <f t="shared" si="47"/>
        <v>9</v>
      </c>
      <c r="AG257" s="175">
        <f t="shared" si="48"/>
        <v>0</v>
      </c>
      <c r="AH257" s="175">
        <f t="shared" si="49"/>
        <v>9</v>
      </c>
      <c r="AI257" s="175">
        <f t="shared" si="50"/>
        <v>0</v>
      </c>
      <c r="AJ257" s="175">
        <f t="shared" si="51"/>
        <v>0</v>
      </c>
      <c r="AK257" s="396">
        <f t="shared" si="52"/>
        <v>0</v>
      </c>
      <c r="AL257" s="175"/>
      <c r="AM257" s="175">
        <f t="shared" si="53"/>
        <v>31</v>
      </c>
      <c r="AN257" s="175">
        <f t="shared" si="54"/>
        <v>25</v>
      </c>
      <c r="AO257" s="175">
        <f t="shared" si="55"/>
        <v>0</v>
      </c>
      <c r="AP257" s="175">
        <f t="shared" si="56"/>
        <v>27</v>
      </c>
      <c r="AQ257" s="175">
        <f t="shared" si="57"/>
        <v>0</v>
      </c>
      <c r="AR257" s="175">
        <f t="shared" si="58"/>
        <v>0</v>
      </c>
      <c r="AS257" s="401">
        <f t="shared" si="59"/>
        <v>0</v>
      </c>
    </row>
    <row r="258" spans="2:45" ht="15.75">
      <c r="B258" s="425"/>
      <c r="C258" s="373">
        <v>15</v>
      </c>
      <c r="D258" s="145"/>
      <c r="E258" s="271"/>
      <c r="F258" s="111"/>
      <c r="G258" s="131"/>
      <c r="H258" s="131"/>
      <c r="I258" s="112">
        <v>7</v>
      </c>
      <c r="J258" s="155" t="s">
        <v>333</v>
      </c>
      <c r="K258" s="156">
        <v>18.8</v>
      </c>
      <c r="L258" s="157" t="s">
        <v>197</v>
      </c>
      <c r="M258" s="149"/>
      <c r="N258" s="178"/>
      <c r="O258" s="179"/>
      <c r="P258" s="179"/>
      <c r="Q258" s="179"/>
      <c r="R258" s="179"/>
      <c r="S258" s="179"/>
      <c r="T258" s="179">
        <v>9</v>
      </c>
      <c r="U258" s="179">
        <v>22</v>
      </c>
      <c r="V258" s="179"/>
      <c r="W258" s="179"/>
      <c r="X258" s="179"/>
      <c r="Y258" s="179"/>
      <c r="Z258" s="178">
        <f>SUM(N258,P258,R258,T258,V258,X258,-AK258)</f>
        <v>9</v>
      </c>
      <c r="AA258" s="179">
        <f>SUM(O258,Q258,S258,U258,W258,Y258,-AS258)</f>
        <v>22</v>
      </c>
      <c r="AB258" s="366">
        <f>SUM(Z258:AA258)</f>
        <v>31</v>
      </c>
      <c r="AD258" s="134">
        <f t="shared" si="45"/>
        <v>0</v>
      </c>
      <c r="AE258" s="402">
        <f t="shared" si="46"/>
        <v>0</v>
      </c>
      <c r="AF258" s="175">
        <f t="shared" si="47"/>
        <v>0</v>
      </c>
      <c r="AG258" s="175">
        <f t="shared" si="48"/>
        <v>0</v>
      </c>
      <c r="AH258" s="175">
        <f t="shared" si="49"/>
        <v>9</v>
      </c>
      <c r="AI258" s="175">
        <f t="shared" si="50"/>
        <v>0</v>
      </c>
      <c r="AJ258" s="175">
        <f t="shared" si="51"/>
        <v>0</v>
      </c>
      <c r="AK258" s="396">
        <f t="shared" si="52"/>
        <v>0</v>
      </c>
      <c r="AL258" s="175"/>
      <c r="AM258" s="175">
        <f t="shared" si="53"/>
        <v>0</v>
      </c>
      <c r="AN258" s="175">
        <f t="shared" si="54"/>
        <v>0</v>
      </c>
      <c r="AO258" s="175">
        <f t="shared" si="55"/>
        <v>0</v>
      </c>
      <c r="AP258" s="175">
        <f t="shared" si="56"/>
        <v>22</v>
      </c>
      <c r="AQ258" s="175">
        <f t="shared" si="57"/>
        <v>0</v>
      </c>
      <c r="AR258" s="175">
        <f t="shared" si="58"/>
        <v>0</v>
      </c>
      <c r="AS258" s="401">
        <f t="shared" si="59"/>
        <v>0</v>
      </c>
    </row>
    <row r="259" spans="2:45" ht="15.75">
      <c r="B259" s="425"/>
      <c r="C259" s="373">
        <v>16</v>
      </c>
      <c r="D259" s="145"/>
      <c r="E259" s="271"/>
      <c r="F259" s="111"/>
      <c r="G259" s="131"/>
      <c r="H259" s="131"/>
      <c r="I259" s="112">
        <v>7</v>
      </c>
      <c r="J259" s="155" t="s">
        <v>201</v>
      </c>
      <c r="K259" s="156">
        <v>16.9</v>
      </c>
      <c r="L259" s="157" t="s">
        <v>197</v>
      </c>
      <c r="M259" s="149" t="str">
        <f>B$244</f>
        <v>GC Owingen</v>
      </c>
      <c r="N259" s="178">
        <v>12</v>
      </c>
      <c r="O259" s="179">
        <v>30</v>
      </c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8">
        <f>SUM(N259,P259,R259,T259,V259,X259,-AK259)</f>
        <v>12</v>
      </c>
      <c r="AA259" s="179">
        <f>SUM(O259,Q259,S259,U259,W259,Y259,-AS259)</f>
        <v>30</v>
      </c>
      <c r="AB259" s="366">
        <f>SUM(Z259:AA259)</f>
        <v>42</v>
      </c>
      <c r="AD259" s="134">
        <f t="shared" si="45"/>
        <v>0</v>
      </c>
      <c r="AE259" s="402">
        <f t="shared" si="46"/>
        <v>12</v>
      </c>
      <c r="AF259" s="175">
        <f t="shared" si="47"/>
        <v>0</v>
      </c>
      <c r="AG259" s="175">
        <f t="shared" si="48"/>
        <v>0</v>
      </c>
      <c r="AH259" s="175">
        <f t="shared" si="49"/>
        <v>0</v>
      </c>
      <c r="AI259" s="175">
        <f t="shared" si="50"/>
        <v>0</v>
      </c>
      <c r="AJ259" s="175">
        <f t="shared" si="51"/>
        <v>0</v>
      </c>
      <c r="AK259" s="396">
        <f t="shared" si="52"/>
        <v>0</v>
      </c>
      <c r="AL259" s="175"/>
      <c r="AM259" s="175">
        <f t="shared" si="53"/>
        <v>30</v>
      </c>
      <c r="AN259" s="175">
        <f t="shared" si="54"/>
        <v>0</v>
      </c>
      <c r="AO259" s="175">
        <f t="shared" si="55"/>
        <v>0</v>
      </c>
      <c r="AP259" s="175">
        <f t="shared" si="56"/>
        <v>0</v>
      </c>
      <c r="AQ259" s="175">
        <f t="shared" si="57"/>
        <v>0</v>
      </c>
      <c r="AR259" s="175">
        <f t="shared" si="58"/>
        <v>0</v>
      </c>
      <c r="AS259" s="401">
        <f t="shared" si="59"/>
        <v>0</v>
      </c>
    </row>
    <row r="260" spans="2:45" ht="15.75">
      <c r="B260" s="425"/>
      <c r="C260" s="373">
        <v>17</v>
      </c>
      <c r="D260" s="145"/>
      <c r="E260" s="271"/>
      <c r="F260" s="111"/>
      <c r="G260" s="131"/>
      <c r="H260" s="131"/>
      <c r="I260" s="112">
        <v>7</v>
      </c>
      <c r="J260" s="155" t="s">
        <v>271</v>
      </c>
      <c r="K260" s="156">
        <v>25.5</v>
      </c>
      <c r="L260" s="157">
        <v>0</v>
      </c>
      <c r="M260" s="149" t="str">
        <f>B$244</f>
        <v>GC Owingen</v>
      </c>
      <c r="N260" s="178"/>
      <c r="O260" s="179"/>
      <c r="P260" s="179">
        <v>8</v>
      </c>
      <c r="Q260" s="179">
        <v>33</v>
      </c>
      <c r="R260" s="179"/>
      <c r="S260" s="179"/>
      <c r="T260" s="179"/>
      <c r="U260" s="179"/>
      <c r="V260" s="179"/>
      <c r="W260" s="179"/>
      <c r="X260" s="179"/>
      <c r="Y260" s="179"/>
      <c r="Z260" s="178">
        <f>SUM(N260,P260,R260,T260,V260,X260,-AK260)</f>
        <v>8</v>
      </c>
      <c r="AA260" s="179">
        <f>SUM(O260,Q260,S260,U260,W260,Y260,-AS260)</f>
        <v>33</v>
      </c>
      <c r="AB260" s="366">
        <f>SUM(Z260:AA260)</f>
        <v>41</v>
      </c>
      <c r="AD260" s="134">
        <f t="shared" si="45"/>
        <v>0</v>
      </c>
      <c r="AE260" s="402">
        <f t="shared" si="46"/>
        <v>0</v>
      </c>
      <c r="AF260" s="175">
        <f t="shared" si="47"/>
        <v>8</v>
      </c>
      <c r="AG260" s="175">
        <f t="shared" si="48"/>
        <v>0</v>
      </c>
      <c r="AH260" s="175">
        <f t="shared" si="49"/>
        <v>0</v>
      </c>
      <c r="AI260" s="175">
        <f t="shared" si="50"/>
        <v>0</v>
      </c>
      <c r="AJ260" s="175">
        <f t="shared" si="51"/>
        <v>0</v>
      </c>
      <c r="AK260" s="396">
        <f t="shared" si="52"/>
        <v>0</v>
      </c>
      <c r="AL260" s="175"/>
      <c r="AM260" s="175">
        <f t="shared" si="53"/>
        <v>0</v>
      </c>
      <c r="AN260" s="175">
        <f t="shared" si="54"/>
        <v>33</v>
      </c>
      <c r="AO260" s="175">
        <f t="shared" si="55"/>
        <v>0</v>
      </c>
      <c r="AP260" s="175">
        <f t="shared" si="56"/>
        <v>0</v>
      </c>
      <c r="AQ260" s="175">
        <f t="shared" si="57"/>
        <v>0</v>
      </c>
      <c r="AR260" s="175">
        <f t="shared" si="58"/>
        <v>0</v>
      </c>
      <c r="AS260" s="401">
        <f t="shared" si="59"/>
        <v>0</v>
      </c>
    </row>
    <row r="261" spans="2:45" ht="15.75">
      <c r="B261" s="425"/>
      <c r="C261" s="373">
        <v>18</v>
      </c>
      <c r="D261" s="145"/>
      <c r="E261" s="271"/>
      <c r="F261" s="111"/>
      <c r="G261" s="131"/>
      <c r="H261" s="131"/>
      <c r="I261" s="112">
        <v>7</v>
      </c>
      <c r="J261" s="155" t="s">
        <v>195</v>
      </c>
      <c r="K261" s="156">
        <v>10.2</v>
      </c>
      <c r="L261" s="157">
        <v>0</v>
      </c>
      <c r="M261" s="149" t="str">
        <f>B$244</f>
        <v>GC Owingen</v>
      </c>
      <c r="N261" s="178">
        <v>21</v>
      </c>
      <c r="O261" s="179">
        <v>32</v>
      </c>
      <c r="P261" s="179"/>
      <c r="Q261" s="179"/>
      <c r="R261" s="179">
        <v>11</v>
      </c>
      <c r="S261" s="179">
        <v>22</v>
      </c>
      <c r="T261" s="179"/>
      <c r="U261" s="179"/>
      <c r="V261" s="179"/>
      <c r="W261" s="179"/>
      <c r="X261" s="179"/>
      <c r="Y261" s="179"/>
      <c r="Z261" s="178">
        <f>SUM(N261,P261,R261,T261,V261,X261,-AK261)</f>
        <v>32</v>
      </c>
      <c r="AA261" s="179">
        <f>SUM(O261,Q261,S261,U261,W261,Y261,-AS261)</f>
        <v>54</v>
      </c>
      <c r="AB261" s="366">
        <f>SUM(Z261:AA261)</f>
        <v>86</v>
      </c>
      <c r="AD261" s="134">
        <f aca="true" t="shared" si="60" ref="AD261:AD296">IF($N$484="*",SUM(N261:O261),IF($P$484="*",SUM(P261:Q261),IF($R$484="*",SUM(R261:S261),IF($T$484="*",SUM(T261:U261),IF($V$484="*",SUM(V261:W261),IF($X$484="*",SUM(X261:Y261),0))))))</f>
        <v>0</v>
      </c>
      <c r="AE261" s="402">
        <f aca="true" t="shared" si="61" ref="AE261:AE324">N261</f>
        <v>21</v>
      </c>
      <c r="AF261" s="175">
        <f aca="true" t="shared" si="62" ref="AF261:AF324">P261</f>
        <v>0</v>
      </c>
      <c r="AG261" s="175">
        <f aca="true" t="shared" si="63" ref="AG261:AG324">R261</f>
        <v>11</v>
      </c>
      <c r="AH261" s="175">
        <f aca="true" t="shared" si="64" ref="AH261:AH324">T261</f>
        <v>0</v>
      </c>
      <c r="AI261" s="175">
        <f aca="true" t="shared" si="65" ref="AI261:AI324">V261</f>
        <v>0</v>
      </c>
      <c r="AJ261" s="175">
        <f aca="true" t="shared" si="66" ref="AJ261:AJ324">X261</f>
        <v>0</v>
      </c>
      <c r="AK261" s="396">
        <f aca="true" t="shared" si="67" ref="AK261:AK324">SMALL(AE261:AI261,1)</f>
        <v>0</v>
      </c>
      <c r="AL261" s="175"/>
      <c r="AM261" s="175">
        <f aca="true" t="shared" si="68" ref="AM261:AM324">O261</f>
        <v>32</v>
      </c>
      <c r="AN261" s="175">
        <f aca="true" t="shared" si="69" ref="AN261:AN324">Q261</f>
        <v>0</v>
      </c>
      <c r="AO261" s="175">
        <f aca="true" t="shared" si="70" ref="AO261:AO324">S261</f>
        <v>22</v>
      </c>
      <c r="AP261" s="175">
        <f aca="true" t="shared" si="71" ref="AP261:AP324">U261</f>
        <v>0</v>
      </c>
      <c r="AQ261" s="175">
        <f aca="true" t="shared" si="72" ref="AQ261:AQ324">W261</f>
        <v>0</v>
      </c>
      <c r="AR261" s="175">
        <f aca="true" t="shared" si="73" ref="AR261:AR324">Y261</f>
        <v>0</v>
      </c>
      <c r="AS261" s="401">
        <f aca="true" t="shared" si="74" ref="AS261:AS324">SMALL(AM261:AQ261,1)</f>
        <v>0</v>
      </c>
    </row>
    <row r="262" spans="2:45" ht="15.75">
      <c r="B262" s="425"/>
      <c r="C262" s="373">
        <v>19</v>
      </c>
      <c r="D262" s="145"/>
      <c r="E262" s="271"/>
      <c r="F262" s="111"/>
      <c r="G262" s="131"/>
      <c r="H262" s="131"/>
      <c r="I262" s="112">
        <v>7</v>
      </c>
      <c r="J262" s="155" t="s">
        <v>236</v>
      </c>
      <c r="K262" s="156">
        <v>10.9</v>
      </c>
      <c r="L262" s="157">
        <v>0</v>
      </c>
      <c r="M262" s="149" t="str">
        <f>B$244</f>
        <v>GC Owingen</v>
      </c>
      <c r="N262" s="178">
        <v>14</v>
      </c>
      <c r="O262" s="179">
        <v>27</v>
      </c>
      <c r="P262" s="179"/>
      <c r="Q262" s="179"/>
      <c r="R262" s="179"/>
      <c r="S262" s="179"/>
      <c r="T262" s="179"/>
      <c r="U262" s="179"/>
      <c r="V262" s="179"/>
      <c r="W262" s="179"/>
      <c r="X262" s="179"/>
      <c r="Y262" s="179"/>
      <c r="Z262" s="178">
        <f>SUM(N262,P262,R262,T262,V262,X262,-AK262)</f>
        <v>14</v>
      </c>
      <c r="AA262" s="179">
        <f>SUM(O262,Q262,S262,U262,W262,Y262,-AS262)</f>
        <v>27</v>
      </c>
      <c r="AB262" s="366">
        <f>SUM(Z262:AA262)</f>
        <v>41</v>
      </c>
      <c r="AD262" s="134">
        <f t="shared" si="60"/>
        <v>0</v>
      </c>
      <c r="AE262" s="402">
        <f t="shared" si="61"/>
        <v>14</v>
      </c>
      <c r="AF262" s="175">
        <f t="shared" si="62"/>
        <v>0</v>
      </c>
      <c r="AG262" s="175">
        <f t="shared" si="63"/>
        <v>0</v>
      </c>
      <c r="AH262" s="175">
        <f t="shared" si="64"/>
        <v>0</v>
      </c>
      <c r="AI262" s="175">
        <f t="shared" si="65"/>
        <v>0</v>
      </c>
      <c r="AJ262" s="175">
        <f t="shared" si="66"/>
        <v>0</v>
      </c>
      <c r="AK262" s="396">
        <f t="shared" si="67"/>
        <v>0</v>
      </c>
      <c r="AL262" s="175"/>
      <c r="AM262" s="175">
        <f t="shared" si="68"/>
        <v>27</v>
      </c>
      <c r="AN262" s="175">
        <f t="shared" si="69"/>
        <v>0</v>
      </c>
      <c r="AO262" s="175">
        <f t="shared" si="70"/>
        <v>0</v>
      </c>
      <c r="AP262" s="175">
        <f t="shared" si="71"/>
        <v>0</v>
      </c>
      <c r="AQ262" s="175">
        <f t="shared" si="72"/>
        <v>0</v>
      </c>
      <c r="AR262" s="175">
        <f t="shared" si="73"/>
        <v>0</v>
      </c>
      <c r="AS262" s="401">
        <f t="shared" si="74"/>
        <v>0</v>
      </c>
    </row>
    <row r="263" spans="2:45" ht="17.25">
      <c r="B263" s="425"/>
      <c r="C263" s="373">
        <v>20</v>
      </c>
      <c r="D263" s="145"/>
      <c r="E263" s="271"/>
      <c r="F263" s="111"/>
      <c r="G263" s="131"/>
      <c r="H263" s="131"/>
      <c r="I263" s="112">
        <v>7</v>
      </c>
      <c r="J263" s="155" t="s">
        <v>268</v>
      </c>
      <c r="K263" s="156">
        <v>24.1</v>
      </c>
      <c r="L263" s="157" t="s">
        <v>197</v>
      </c>
      <c r="M263" s="149" t="str">
        <f>B$244</f>
        <v>GC Owingen</v>
      </c>
      <c r="N263" s="178"/>
      <c r="O263" s="179"/>
      <c r="P263" s="179">
        <v>6</v>
      </c>
      <c r="Q263" s="179">
        <v>22</v>
      </c>
      <c r="R263" s="179">
        <v>9</v>
      </c>
      <c r="S263" s="179">
        <v>30</v>
      </c>
      <c r="T263" s="179">
        <v>13</v>
      </c>
      <c r="U263" s="179">
        <v>31</v>
      </c>
      <c r="V263" s="179"/>
      <c r="W263" s="179"/>
      <c r="X263" s="179"/>
      <c r="Y263" s="179"/>
      <c r="Z263" s="178">
        <f>SUM(N263,P263,R263,T263,V263,X263,-AK263)</f>
        <v>28</v>
      </c>
      <c r="AA263" s="179">
        <f>SUM(O263,Q263,S263,U263,W263,Y263,-AS263)</f>
        <v>83</v>
      </c>
      <c r="AB263" s="366">
        <f>SUM(Z263:AA263)</f>
        <v>111</v>
      </c>
      <c r="AD263" s="134">
        <f t="shared" si="60"/>
        <v>0</v>
      </c>
      <c r="AE263" s="402">
        <f t="shared" si="61"/>
        <v>0</v>
      </c>
      <c r="AF263" s="175">
        <f t="shared" si="62"/>
        <v>6</v>
      </c>
      <c r="AG263" s="175">
        <f t="shared" si="63"/>
        <v>9</v>
      </c>
      <c r="AH263" s="175">
        <f t="shared" si="64"/>
        <v>13</v>
      </c>
      <c r="AI263" s="175">
        <f t="shared" si="65"/>
        <v>0</v>
      </c>
      <c r="AJ263" s="175">
        <f t="shared" si="66"/>
        <v>0</v>
      </c>
      <c r="AK263" s="396">
        <f t="shared" si="67"/>
        <v>0</v>
      </c>
      <c r="AL263" s="175"/>
      <c r="AM263" s="175">
        <f t="shared" si="68"/>
        <v>0</v>
      </c>
      <c r="AN263" s="175">
        <f t="shared" si="69"/>
        <v>22</v>
      </c>
      <c r="AO263" s="175">
        <f t="shared" si="70"/>
        <v>30</v>
      </c>
      <c r="AP263" s="175">
        <f t="shared" si="71"/>
        <v>31</v>
      </c>
      <c r="AQ263" s="175">
        <f t="shared" si="72"/>
        <v>0</v>
      </c>
      <c r="AR263" s="175">
        <f t="shared" si="73"/>
        <v>0</v>
      </c>
      <c r="AS263" s="401">
        <f t="shared" si="74"/>
        <v>0</v>
      </c>
    </row>
    <row r="264" spans="2:45" ht="16.5" thickBot="1">
      <c r="B264" s="425"/>
      <c r="C264" s="373">
        <v>21</v>
      </c>
      <c r="D264" s="145"/>
      <c r="E264" s="271"/>
      <c r="F264" s="111"/>
      <c r="G264" s="131"/>
      <c r="H264" s="131"/>
      <c r="I264" s="112">
        <v>7</v>
      </c>
      <c r="J264" s="155" t="s">
        <v>193</v>
      </c>
      <c r="K264" s="156">
        <v>15.4</v>
      </c>
      <c r="L264" s="157" t="s">
        <v>197</v>
      </c>
      <c r="M264" s="149" t="s">
        <v>145</v>
      </c>
      <c r="N264" s="178">
        <v>10</v>
      </c>
      <c r="O264" s="179">
        <v>24</v>
      </c>
      <c r="P264" s="179"/>
      <c r="Q264" s="179"/>
      <c r="R264" s="179"/>
      <c r="S264" s="179"/>
      <c r="T264" s="179">
        <v>23</v>
      </c>
      <c r="U264" s="179">
        <v>37</v>
      </c>
      <c r="V264" s="179"/>
      <c r="W264" s="179"/>
      <c r="X264" s="179"/>
      <c r="Y264" s="179"/>
      <c r="Z264" s="178">
        <f>SUM(N264,P264,R264,T264,V264,X264,-AK264)</f>
        <v>33</v>
      </c>
      <c r="AA264" s="179">
        <f>SUM(O264,Q264,S264,U264,W264,Y264,-AS264)</f>
        <v>61</v>
      </c>
      <c r="AB264" s="366">
        <f>SUM(Z264:AA264)</f>
        <v>94</v>
      </c>
      <c r="AD264" s="134">
        <f t="shared" si="60"/>
        <v>0</v>
      </c>
      <c r="AE264" s="402">
        <f t="shared" si="61"/>
        <v>10</v>
      </c>
      <c r="AF264" s="175">
        <f t="shared" si="62"/>
        <v>0</v>
      </c>
      <c r="AG264" s="175">
        <f t="shared" si="63"/>
        <v>0</v>
      </c>
      <c r="AH264" s="175">
        <f t="shared" si="64"/>
        <v>23</v>
      </c>
      <c r="AI264" s="175">
        <f t="shared" si="65"/>
        <v>0</v>
      </c>
      <c r="AJ264" s="175">
        <f t="shared" si="66"/>
        <v>0</v>
      </c>
      <c r="AK264" s="396">
        <f t="shared" si="67"/>
        <v>0</v>
      </c>
      <c r="AL264" s="175"/>
      <c r="AM264" s="175">
        <f t="shared" si="68"/>
        <v>24</v>
      </c>
      <c r="AN264" s="175">
        <f t="shared" si="69"/>
        <v>0</v>
      </c>
      <c r="AO264" s="175">
        <f t="shared" si="70"/>
        <v>0</v>
      </c>
      <c r="AP264" s="175">
        <f t="shared" si="71"/>
        <v>37</v>
      </c>
      <c r="AQ264" s="175">
        <f t="shared" si="72"/>
        <v>0</v>
      </c>
      <c r="AR264" s="175">
        <f t="shared" si="73"/>
        <v>0</v>
      </c>
      <c r="AS264" s="401">
        <f t="shared" si="74"/>
        <v>0</v>
      </c>
    </row>
    <row r="265" spans="2:45" ht="18" hidden="1" thickBot="1">
      <c r="B265" s="425"/>
      <c r="C265" s="373">
        <v>22</v>
      </c>
      <c r="D265" s="145"/>
      <c r="E265" s="271"/>
      <c r="F265" s="111"/>
      <c r="G265" s="131"/>
      <c r="H265" s="131"/>
      <c r="I265" s="112">
        <v>7</v>
      </c>
      <c r="J265" s="155"/>
      <c r="K265" s="156"/>
      <c r="L265" s="157"/>
      <c r="M265" s="149"/>
      <c r="N265" s="178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8">
        <f>SUM(N265,P265,R265,T265,V265,X265,-AK265)</f>
        <v>0</v>
      </c>
      <c r="AA265" s="179">
        <f>SUM(O265,Q265,S265,U265,W265,Y265,-AS265)</f>
        <v>0</v>
      </c>
      <c r="AB265" s="366">
        <f>SUM(Z265:AA265)</f>
        <v>0</v>
      </c>
      <c r="AD265" s="134">
        <f t="shared" si="60"/>
        <v>0</v>
      </c>
      <c r="AE265" s="402">
        <f t="shared" si="61"/>
        <v>0</v>
      </c>
      <c r="AF265" s="175">
        <f t="shared" si="62"/>
        <v>0</v>
      </c>
      <c r="AG265" s="175">
        <f t="shared" si="63"/>
        <v>0</v>
      </c>
      <c r="AH265" s="175">
        <f t="shared" si="64"/>
        <v>0</v>
      </c>
      <c r="AI265" s="175">
        <f t="shared" si="65"/>
        <v>0</v>
      </c>
      <c r="AJ265" s="175">
        <f t="shared" si="66"/>
        <v>0</v>
      </c>
      <c r="AK265" s="396">
        <f t="shared" si="67"/>
        <v>0</v>
      </c>
      <c r="AL265" s="175"/>
      <c r="AM265" s="175">
        <f t="shared" si="68"/>
        <v>0</v>
      </c>
      <c r="AN265" s="175">
        <f t="shared" si="69"/>
        <v>0</v>
      </c>
      <c r="AO265" s="175">
        <f t="shared" si="70"/>
        <v>0</v>
      </c>
      <c r="AP265" s="175">
        <f t="shared" si="71"/>
        <v>0</v>
      </c>
      <c r="AQ265" s="175">
        <f t="shared" si="72"/>
        <v>0</v>
      </c>
      <c r="AR265" s="175">
        <f t="shared" si="73"/>
        <v>0</v>
      </c>
      <c r="AS265" s="401">
        <f t="shared" si="74"/>
        <v>0</v>
      </c>
    </row>
    <row r="266" spans="2:45" ht="18" hidden="1" thickBot="1">
      <c r="B266" s="425"/>
      <c r="C266" s="373">
        <v>23</v>
      </c>
      <c r="D266" s="145"/>
      <c r="E266" s="271"/>
      <c r="F266" s="111"/>
      <c r="G266" s="131"/>
      <c r="H266" s="131"/>
      <c r="I266" s="112">
        <v>7</v>
      </c>
      <c r="J266" s="155"/>
      <c r="K266" s="156"/>
      <c r="L266" s="157"/>
      <c r="M266" s="149"/>
      <c r="N266" s="178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8">
        <f>SUM(N266,P266,R266,T266,V266,X266,-AK266)</f>
        <v>0</v>
      </c>
      <c r="AA266" s="179">
        <f>SUM(O266,Q266,S266,U266,W266,Y266,-AS266)</f>
        <v>0</v>
      </c>
      <c r="AB266" s="366">
        <f>SUM(Z266:AA266)</f>
        <v>0</v>
      </c>
      <c r="AD266" s="134">
        <f t="shared" si="60"/>
        <v>0</v>
      </c>
      <c r="AE266" s="402">
        <f t="shared" si="61"/>
        <v>0</v>
      </c>
      <c r="AF266" s="175">
        <f t="shared" si="62"/>
        <v>0</v>
      </c>
      <c r="AG266" s="175">
        <f t="shared" si="63"/>
        <v>0</v>
      </c>
      <c r="AH266" s="175">
        <f t="shared" si="64"/>
        <v>0</v>
      </c>
      <c r="AI266" s="175">
        <f t="shared" si="65"/>
        <v>0</v>
      </c>
      <c r="AJ266" s="175">
        <f t="shared" si="66"/>
        <v>0</v>
      </c>
      <c r="AK266" s="396">
        <f t="shared" si="67"/>
        <v>0</v>
      </c>
      <c r="AL266" s="175"/>
      <c r="AM266" s="175">
        <f t="shared" si="68"/>
        <v>0</v>
      </c>
      <c r="AN266" s="175">
        <f t="shared" si="69"/>
        <v>0</v>
      </c>
      <c r="AO266" s="175">
        <f t="shared" si="70"/>
        <v>0</v>
      </c>
      <c r="AP266" s="175">
        <f t="shared" si="71"/>
        <v>0</v>
      </c>
      <c r="AQ266" s="175">
        <f t="shared" si="72"/>
        <v>0</v>
      </c>
      <c r="AR266" s="175">
        <f t="shared" si="73"/>
        <v>0</v>
      </c>
      <c r="AS266" s="401">
        <f t="shared" si="74"/>
        <v>0</v>
      </c>
    </row>
    <row r="267" spans="2:45" ht="18" hidden="1" thickBot="1">
      <c r="B267" s="425"/>
      <c r="C267" s="373">
        <v>24</v>
      </c>
      <c r="D267" s="145"/>
      <c r="E267" s="271"/>
      <c r="F267" s="111"/>
      <c r="G267" s="131"/>
      <c r="H267" s="131"/>
      <c r="I267" s="112">
        <v>7</v>
      </c>
      <c r="J267" s="155"/>
      <c r="K267" s="156"/>
      <c r="L267" s="157"/>
      <c r="M267" s="149"/>
      <c r="N267" s="178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8">
        <f>SUM(N267,P267,R267,T267,V267,X267,-AK267)</f>
        <v>0</v>
      </c>
      <c r="AA267" s="179">
        <f>SUM(O267,Q267,S267,U267,W267,Y267,-AS267)</f>
        <v>0</v>
      </c>
      <c r="AB267" s="366">
        <f>SUM(Z267:AA267)</f>
        <v>0</v>
      </c>
      <c r="AD267" s="134">
        <f t="shared" si="60"/>
        <v>0</v>
      </c>
      <c r="AE267" s="402">
        <f t="shared" si="61"/>
        <v>0</v>
      </c>
      <c r="AF267" s="175">
        <f t="shared" si="62"/>
        <v>0</v>
      </c>
      <c r="AG267" s="175">
        <f t="shared" si="63"/>
        <v>0</v>
      </c>
      <c r="AH267" s="175">
        <f t="shared" si="64"/>
        <v>0</v>
      </c>
      <c r="AI267" s="175">
        <f t="shared" si="65"/>
        <v>0</v>
      </c>
      <c r="AJ267" s="175">
        <f t="shared" si="66"/>
        <v>0</v>
      </c>
      <c r="AK267" s="396">
        <f t="shared" si="67"/>
        <v>0</v>
      </c>
      <c r="AL267" s="175"/>
      <c r="AM267" s="175">
        <f t="shared" si="68"/>
        <v>0</v>
      </c>
      <c r="AN267" s="175">
        <f t="shared" si="69"/>
        <v>0</v>
      </c>
      <c r="AO267" s="175">
        <f t="shared" si="70"/>
        <v>0</v>
      </c>
      <c r="AP267" s="175">
        <f t="shared" si="71"/>
        <v>0</v>
      </c>
      <c r="AQ267" s="175">
        <f t="shared" si="72"/>
        <v>0</v>
      </c>
      <c r="AR267" s="175">
        <f t="shared" si="73"/>
        <v>0</v>
      </c>
      <c r="AS267" s="401">
        <f t="shared" si="74"/>
        <v>0</v>
      </c>
    </row>
    <row r="268" spans="2:45" ht="18" hidden="1" thickBot="1">
      <c r="B268" s="425"/>
      <c r="C268" s="373">
        <v>25</v>
      </c>
      <c r="D268" s="145"/>
      <c r="E268" s="271"/>
      <c r="F268" s="111"/>
      <c r="G268" s="131"/>
      <c r="H268" s="131"/>
      <c r="I268" s="112">
        <v>7</v>
      </c>
      <c r="J268" s="155"/>
      <c r="K268" s="156"/>
      <c r="L268" s="157"/>
      <c r="M268" s="149"/>
      <c r="N268" s="178"/>
      <c r="O268" s="179"/>
      <c r="P268" s="179"/>
      <c r="Q268" s="179"/>
      <c r="R268" s="179"/>
      <c r="S268" s="179"/>
      <c r="T268" s="179"/>
      <c r="U268" s="179"/>
      <c r="V268" s="179"/>
      <c r="W268" s="179"/>
      <c r="X268" s="179"/>
      <c r="Y268" s="179"/>
      <c r="Z268" s="178">
        <f>SUM(N268,P268,R268,T268,V268,X268,-AK268)</f>
        <v>0</v>
      </c>
      <c r="AA268" s="179">
        <f>SUM(O268,Q268,S268,U268,W268,Y268,-AS268)</f>
        <v>0</v>
      </c>
      <c r="AB268" s="366">
        <f>SUM(Z268:AA268)</f>
        <v>0</v>
      </c>
      <c r="AD268" s="134">
        <f t="shared" si="60"/>
        <v>0</v>
      </c>
      <c r="AE268" s="402">
        <f t="shared" si="61"/>
        <v>0</v>
      </c>
      <c r="AF268" s="175">
        <f t="shared" si="62"/>
        <v>0</v>
      </c>
      <c r="AG268" s="175">
        <f t="shared" si="63"/>
        <v>0</v>
      </c>
      <c r="AH268" s="175">
        <f t="shared" si="64"/>
        <v>0</v>
      </c>
      <c r="AI268" s="175">
        <f t="shared" si="65"/>
        <v>0</v>
      </c>
      <c r="AJ268" s="175">
        <f t="shared" si="66"/>
        <v>0</v>
      </c>
      <c r="AK268" s="396">
        <f t="shared" si="67"/>
        <v>0</v>
      </c>
      <c r="AL268" s="175"/>
      <c r="AM268" s="175">
        <f t="shared" si="68"/>
        <v>0</v>
      </c>
      <c r="AN268" s="175">
        <f t="shared" si="69"/>
        <v>0</v>
      </c>
      <c r="AO268" s="175">
        <f t="shared" si="70"/>
        <v>0</v>
      </c>
      <c r="AP268" s="175">
        <f t="shared" si="71"/>
        <v>0</v>
      </c>
      <c r="AQ268" s="175">
        <f t="shared" si="72"/>
        <v>0</v>
      </c>
      <c r="AR268" s="175">
        <f t="shared" si="73"/>
        <v>0</v>
      </c>
      <c r="AS268" s="401">
        <f t="shared" si="74"/>
        <v>0</v>
      </c>
    </row>
    <row r="269" spans="2:45" ht="18" hidden="1" thickBot="1">
      <c r="B269" s="425"/>
      <c r="C269" s="373">
        <v>26</v>
      </c>
      <c r="D269" s="145"/>
      <c r="E269" s="271"/>
      <c r="F269" s="111"/>
      <c r="G269" s="131"/>
      <c r="H269" s="131"/>
      <c r="I269" s="112">
        <v>7</v>
      </c>
      <c r="J269" s="155"/>
      <c r="K269" s="156"/>
      <c r="L269" s="157"/>
      <c r="M269" s="149"/>
      <c r="N269" s="178"/>
      <c r="O269" s="179"/>
      <c r="P269" s="179"/>
      <c r="Q269" s="179"/>
      <c r="R269" s="179"/>
      <c r="S269" s="179"/>
      <c r="T269" s="179"/>
      <c r="U269" s="179"/>
      <c r="V269" s="179"/>
      <c r="W269" s="179"/>
      <c r="X269" s="179"/>
      <c r="Y269" s="179"/>
      <c r="Z269" s="178">
        <f>SUM(N269,P269,R269,T269,V269,X269,-AK269)</f>
        <v>0</v>
      </c>
      <c r="AA269" s="179">
        <f>SUM(O269,Q269,S269,U269,W269,Y269,-AS269)</f>
        <v>0</v>
      </c>
      <c r="AB269" s="366">
        <f>SUM(Z269:AA269)</f>
        <v>0</v>
      </c>
      <c r="AD269" s="134">
        <f t="shared" si="60"/>
        <v>0</v>
      </c>
      <c r="AE269" s="402">
        <f t="shared" si="61"/>
        <v>0</v>
      </c>
      <c r="AF269" s="175">
        <f t="shared" si="62"/>
        <v>0</v>
      </c>
      <c r="AG269" s="175">
        <f t="shared" si="63"/>
        <v>0</v>
      </c>
      <c r="AH269" s="175">
        <f t="shared" si="64"/>
        <v>0</v>
      </c>
      <c r="AI269" s="175">
        <f t="shared" si="65"/>
        <v>0</v>
      </c>
      <c r="AJ269" s="175">
        <f t="shared" si="66"/>
        <v>0</v>
      </c>
      <c r="AK269" s="396">
        <f t="shared" si="67"/>
        <v>0</v>
      </c>
      <c r="AL269" s="175"/>
      <c r="AM269" s="175">
        <f t="shared" si="68"/>
        <v>0</v>
      </c>
      <c r="AN269" s="175">
        <f t="shared" si="69"/>
        <v>0</v>
      </c>
      <c r="AO269" s="175">
        <f t="shared" si="70"/>
        <v>0</v>
      </c>
      <c r="AP269" s="175">
        <f t="shared" si="71"/>
        <v>0</v>
      </c>
      <c r="AQ269" s="175">
        <f t="shared" si="72"/>
        <v>0</v>
      </c>
      <c r="AR269" s="175">
        <f t="shared" si="73"/>
        <v>0</v>
      </c>
      <c r="AS269" s="401">
        <f t="shared" si="74"/>
        <v>0</v>
      </c>
    </row>
    <row r="270" spans="2:45" ht="18" hidden="1" thickBot="1">
      <c r="B270" s="425"/>
      <c r="C270" s="373">
        <v>27</v>
      </c>
      <c r="D270" s="145"/>
      <c r="E270" s="271"/>
      <c r="F270" s="111"/>
      <c r="G270" s="131"/>
      <c r="H270" s="131"/>
      <c r="I270" s="112">
        <v>7</v>
      </c>
      <c r="J270" s="155"/>
      <c r="K270" s="156"/>
      <c r="L270" s="157"/>
      <c r="M270" s="149"/>
      <c r="N270" s="178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8">
        <f>SUM(N270,P270,R270,T270,V270,X270,-AK270)</f>
        <v>0</v>
      </c>
      <c r="AA270" s="179">
        <f>SUM(O270,Q270,S270,U270,W270,Y270,-AS270)</f>
        <v>0</v>
      </c>
      <c r="AB270" s="366">
        <f>SUM(Z270:AA270)</f>
        <v>0</v>
      </c>
      <c r="AD270" s="134">
        <f t="shared" si="60"/>
        <v>0</v>
      </c>
      <c r="AE270" s="402">
        <f t="shared" si="61"/>
        <v>0</v>
      </c>
      <c r="AF270" s="175">
        <f t="shared" si="62"/>
        <v>0</v>
      </c>
      <c r="AG270" s="175">
        <f t="shared" si="63"/>
        <v>0</v>
      </c>
      <c r="AH270" s="175">
        <f t="shared" si="64"/>
        <v>0</v>
      </c>
      <c r="AI270" s="175">
        <f t="shared" si="65"/>
        <v>0</v>
      </c>
      <c r="AJ270" s="175">
        <f t="shared" si="66"/>
        <v>0</v>
      </c>
      <c r="AK270" s="396">
        <f t="shared" si="67"/>
        <v>0</v>
      </c>
      <c r="AL270" s="175"/>
      <c r="AM270" s="175">
        <f t="shared" si="68"/>
        <v>0</v>
      </c>
      <c r="AN270" s="175">
        <f t="shared" si="69"/>
        <v>0</v>
      </c>
      <c r="AO270" s="175">
        <f t="shared" si="70"/>
        <v>0</v>
      </c>
      <c r="AP270" s="175">
        <f t="shared" si="71"/>
        <v>0</v>
      </c>
      <c r="AQ270" s="175">
        <f t="shared" si="72"/>
        <v>0</v>
      </c>
      <c r="AR270" s="175">
        <f t="shared" si="73"/>
        <v>0</v>
      </c>
      <c r="AS270" s="401">
        <f t="shared" si="74"/>
        <v>0</v>
      </c>
    </row>
    <row r="271" spans="2:45" ht="18" hidden="1" thickBot="1">
      <c r="B271" s="425"/>
      <c r="C271" s="373">
        <v>28</v>
      </c>
      <c r="D271" s="145"/>
      <c r="E271" s="271"/>
      <c r="F271" s="111"/>
      <c r="G271" s="131"/>
      <c r="H271" s="131"/>
      <c r="I271" s="112">
        <v>7</v>
      </c>
      <c r="J271" s="155"/>
      <c r="K271" s="156"/>
      <c r="L271" s="157"/>
      <c r="M271" s="149"/>
      <c r="N271" s="178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79"/>
      <c r="Z271" s="178">
        <f>SUM(N271,P271,R271,T271,V271,X271,-AK271)</f>
        <v>0</v>
      </c>
      <c r="AA271" s="179">
        <f>SUM(O271,Q271,S271,U271,W271,Y271,-AS271)</f>
        <v>0</v>
      </c>
      <c r="AB271" s="366">
        <f>SUM(Z271:AA271)</f>
        <v>0</v>
      </c>
      <c r="AD271" s="134">
        <f t="shared" si="60"/>
        <v>0</v>
      </c>
      <c r="AE271" s="402">
        <f t="shared" si="61"/>
        <v>0</v>
      </c>
      <c r="AF271" s="175">
        <f t="shared" si="62"/>
        <v>0</v>
      </c>
      <c r="AG271" s="175">
        <f t="shared" si="63"/>
        <v>0</v>
      </c>
      <c r="AH271" s="175">
        <f t="shared" si="64"/>
        <v>0</v>
      </c>
      <c r="AI271" s="175">
        <f t="shared" si="65"/>
        <v>0</v>
      </c>
      <c r="AJ271" s="175">
        <f t="shared" si="66"/>
        <v>0</v>
      </c>
      <c r="AK271" s="396">
        <f t="shared" si="67"/>
        <v>0</v>
      </c>
      <c r="AL271" s="175"/>
      <c r="AM271" s="175">
        <f t="shared" si="68"/>
        <v>0</v>
      </c>
      <c r="AN271" s="175">
        <f t="shared" si="69"/>
        <v>0</v>
      </c>
      <c r="AO271" s="175">
        <f t="shared" si="70"/>
        <v>0</v>
      </c>
      <c r="AP271" s="175">
        <f t="shared" si="71"/>
        <v>0</v>
      </c>
      <c r="AQ271" s="175">
        <f t="shared" si="72"/>
        <v>0</v>
      </c>
      <c r="AR271" s="175">
        <f t="shared" si="73"/>
        <v>0</v>
      </c>
      <c r="AS271" s="401">
        <f t="shared" si="74"/>
        <v>0</v>
      </c>
    </row>
    <row r="272" spans="2:45" ht="18" hidden="1" thickBot="1">
      <c r="B272" s="425"/>
      <c r="C272" s="373">
        <v>29</v>
      </c>
      <c r="D272" s="145"/>
      <c r="E272" s="271"/>
      <c r="F272" s="111"/>
      <c r="G272" s="131"/>
      <c r="H272" s="131"/>
      <c r="I272" s="112">
        <v>7</v>
      </c>
      <c r="J272" s="155"/>
      <c r="K272" s="156"/>
      <c r="L272" s="157"/>
      <c r="M272" s="149"/>
      <c r="N272" s="178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8">
        <f>SUM(N272,P272,R272,T272,V272,X272,-AK272)</f>
        <v>0</v>
      </c>
      <c r="AA272" s="179">
        <f>SUM(O272,Q272,S272,U272,W272,Y272,-AS272)</f>
        <v>0</v>
      </c>
      <c r="AB272" s="366">
        <f>SUM(Z272:AA272)</f>
        <v>0</v>
      </c>
      <c r="AD272" s="134">
        <f t="shared" si="60"/>
        <v>0</v>
      </c>
      <c r="AE272" s="402">
        <f t="shared" si="61"/>
        <v>0</v>
      </c>
      <c r="AF272" s="175">
        <f t="shared" si="62"/>
        <v>0</v>
      </c>
      <c r="AG272" s="175">
        <f t="shared" si="63"/>
        <v>0</v>
      </c>
      <c r="AH272" s="175">
        <f t="shared" si="64"/>
        <v>0</v>
      </c>
      <c r="AI272" s="175">
        <f t="shared" si="65"/>
        <v>0</v>
      </c>
      <c r="AJ272" s="175">
        <f t="shared" si="66"/>
        <v>0</v>
      </c>
      <c r="AK272" s="396">
        <f t="shared" si="67"/>
        <v>0</v>
      </c>
      <c r="AL272" s="175"/>
      <c r="AM272" s="175">
        <f t="shared" si="68"/>
        <v>0</v>
      </c>
      <c r="AN272" s="175">
        <f t="shared" si="69"/>
        <v>0</v>
      </c>
      <c r="AO272" s="175">
        <f t="shared" si="70"/>
        <v>0</v>
      </c>
      <c r="AP272" s="175">
        <f t="shared" si="71"/>
        <v>0</v>
      </c>
      <c r="AQ272" s="175">
        <f t="shared" si="72"/>
        <v>0</v>
      </c>
      <c r="AR272" s="175">
        <f t="shared" si="73"/>
        <v>0</v>
      </c>
      <c r="AS272" s="401">
        <f t="shared" si="74"/>
        <v>0</v>
      </c>
    </row>
    <row r="273" spans="2:45" ht="18" hidden="1" thickBot="1">
      <c r="B273" s="425"/>
      <c r="C273" s="373">
        <v>30</v>
      </c>
      <c r="D273" s="145"/>
      <c r="E273" s="271"/>
      <c r="F273" s="111"/>
      <c r="G273" s="131"/>
      <c r="H273" s="131"/>
      <c r="I273" s="112">
        <v>7</v>
      </c>
      <c r="J273" s="155"/>
      <c r="K273" s="156"/>
      <c r="L273" s="157"/>
      <c r="M273" s="149"/>
      <c r="N273" s="178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8">
        <f>SUM(N273,P273,R273,T273,V273,X273,-AK273)</f>
        <v>0</v>
      </c>
      <c r="AA273" s="179">
        <f>SUM(O273,Q273,S273,U273,W273,Y273,-AS273)</f>
        <v>0</v>
      </c>
      <c r="AB273" s="366">
        <f>SUM(Z273:AA273)</f>
        <v>0</v>
      </c>
      <c r="AD273" s="134">
        <f t="shared" si="60"/>
        <v>0</v>
      </c>
      <c r="AE273" s="402">
        <f t="shared" si="61"/>
        <v>0</v>
      </c>
      <c r="AF273" s="175">
        <f t="shared" si="62"/>
        <v>0</v>
      </c>
      <c r="AG273" s="175">
        <f t="shared" si="63"/>
        <v>0</v>
      </c>
      <c r="AH273" s="175">
        <f t="shared" si="64"/>
        <v>0</v>
      </c>
      <c r="AI273" s="175">
        <f t="shared" si="65"/>
        <v>0</v>
      </c>
      <c r="AJ273" s="175">
        <f t="shared" si="66"/>
        <v>0</v>
      </c>
      <c r="AK273" s="396">
        <f t="shared" si="67"/>
        <v>0</v>
      </c>
      <c r="AL273" s="175"/>
      <c r="AM273" s="175">
        <f t="shared" si="68"/>
        <v>0</v>
      </c>
      <c r="AN273" s="175">
        <f t="shared" si="69"/>
        <v>0</v>
      </c>
      <c r="AO273" s="175">
        <f t="shared" si="70"/>
        <v>0</v>
      </c>
      <c r="AP273" s="175">
        <f t="shared" si="71"/>
        <v>0</v>
      </c>
      <c r="AQ273" s="175">
        <f t="shared" si="72"/>
        <v>0</v>
      </c>
      <c r="AR273" s="175">
        <f t="shared" si="73"/>
        <v>0</v>
      </c>
      <c r="AS273" s="401">
        <f t="shared" si="74"/>
        <v>0</v>
      </c>
    </row>
    <row r="274" spans="2:45" ht="16.5" hidden="1" thickBot="1">
      <c r="B274" s="425"/>
      <c r="C274" s="373">
        <v>31</v>
      </c>
      <c r="D274" s="145"/>
      <c r="E274" s="271"/>
      <c r="F274" s="111"/>
      <c r="G274" s="131"/>
      <c r="H274" s="131"/>
      <c r="I274" s="112">
        <v>7</v>
      </c>
      <c r="J274" s="155"/>
      <c r="K274" s="156"/>
      <c r="L274" s="157"/>
      <c r="M274" s="149"/>
      <c r="N274" s="178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8">
        <f>SUM(N274,P274,R274,T274,V274,X274,-AK274)</f>
        <v>0</v>
      </c>
      <c r="AA274" s="179">
        <f>SUM(O274,Q274,S274,U274,W274,Y274,-AS274)</f>
        <v>0</v>
      </c>
      <c r="AB274" s="366">
        <f>SUM(Z274:AA274)</f>
        <v>0</v>
      </c>
      <c r="AD274" s="134">
        <f t="shared" si="60"/>
        <v>0</v>
      </c>
      <c r="AE274" s="402">
        <f t="shared" si="61"/>
        <v>0</v>
      </c>
      <c r="AF274" s="175">
        <f t="shared" si="62"/>
        <v>0</v>
      </c>
      <c r="AG274" s="175">
        <f t="shared" si="63"/>
        <v>0</v>
      </c>
      <c r="AH274" s="175">
        <f t="shared" si="64"/>
        <v>0</v>
      </c>
      <c r="AI274" s="175">
        <f t="shared" si="65"/>
        <v>0</v>
      </c>
      <c r="AJ274" s="175">
        <f t="shared" si="66"/>
        <v>0</v>
      </c>
      <c r="AK274" s="396">
        <f t="shared" si="67"/>
        <v>0</v>
      </c>
      <c r="AL274" s="175"/>
      <c r="AM274" s="175">
        <f t="shared" si="68"/>
        <v>0</v>
      </c>
      <c r="AN274" s="175">
        <f t="shared" si="69"/>
        <v>0</v>
      </c>
      <c r="AO274" s="175">
        <f t="shared" si="70"/>
        <v>0</v>
      </c>
      <c r="AP274" s="175">
        <f t="shared" si="71"/>
        <v>0</v>
      </c>
      <c r="AQ274" s="175">
        <f t="shared" si="72"/>
        <v>0</v>
      </c>
      <c r="AR274" s="175">
        <f t="shared" si="73"/>
        <v>0</v>
      </c>
      <c r="AS274" s="401">
        <f t="shared" si="74"/>
        <v>0</v>
      </c>
    </row>
    <row r="275" spans="2:45" ht="18" hidden="1" thickBot="1">
      <c r="B275" s="425"/>
      <c r="C275" s="373">
        <v>32</v>
      </c>
      <c r="D275" s="145"/>
      <c r="E275" s="271"/>
      <c r="F275" s="111"/>
      <c r="G275" s="131"/>
      <c r="H275" s="131"/>
      <c r="I275" s="112">
        <v>7</v>
      </c>
      <c r="J275" s="155"/>
      <c r="K275" s="156"/>
      <c r="L275" s="157"/>
      <c r="M275" s="149"/>
      <c r="N275" s="178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8">
        <f>SUM(N275,P275,R275,T275,V275,X275,-AK275)</f>
        <v>0</v>
      </c>
      <c r="AA275" s="179">
        <f>SUM(O275,Q275,S275,U275,W275,Y275,-AS275)</f>
        <v>0</v>
      </c>
      <c r="AB275" s="366">
        <f>SUM(Z275:AA275)</f>
        <v>0</v>
      </c>
      <c r="AD275" s="134">
        <f t="shared" si="60"/>
        <v>0</v>
      </c>
      <c r="AE275" s="402">
        <f t="shared" si="61"/>
        <v>0</v>
      </c>
      <c r="AF275" s="175">
        <f t="shared" si="62"/>
        <v>0</v>
      </c>
      <c r="AG275" s="175">
        <f t="shared" si="63"/>
        <v>0</v>
      </c>
      <c r="AH275" s="175">
        <f t="shared" si="64"/>
        <v>0</v>
      </c>
      <c r="AI275" s="175">
        <f t="shared" si="65"/>
        <v>0</v>
      </c>
      <c r="AJ275" s="175">
        <f t="shared" si="66"/>
        <v>0</v>
      </c>
      <c r="AK275" s="396">
        <f t="shared" si="67"/>
        <v>0</v>
      </c>
      <c r="AL275" s="175"/>
      <c r="AM275" s="175">
        <f t="shared" si="68"/>
        <v>0</v>
      </c>
      <c r="AN275" s="175">
        <f t="shared" si="69"/>
        <v>0</v>
      </c>
      <c r="AO275" s="175">
        <f t="shared" si="70"/>
        <v>0</v>
      </c>
      <c r="AP275" s="175">
        <f t="shared" si="71"/>
        <v>0</v>
      </c>
      <c r="AQ275" s="175">
        <f t="shared" si="72"/>
        <v>0</v>
      </c>
      <c r="AR275" s="175">
        <f t="shared" si="73"/>
        <v>0</v>
      </c>
      <c r="AS275" s="401">
        <f t="shared" si="74"/>
        <v>0</v>
      </c>
    </row>
    <row r="276" spans="2:45" ht="18" hidden="1" thickBot="1">
      <c r="B276" s="425"/>
      <c r="C276" s="373">
        <v>33</v>
      </c>
      <c r="D276" s="145"/>
      <c r="E276" s="271"/>
      <c r="F276" s="111"/>
      <c r="G276" s="131"/>
      <c r="H276" s="131"/>
      <c r="I276" s="112">
        <v>7</v>
      </c>
      <c r="J276" s="155"/>
      <c r="K276" s="156"/>
      <c r="L276" s="157"/>
      <c r="M276" s="149"/>
      <c r="N276" s="178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8">
        <f>SUM(N276,P276,R276,T276,V276,X276,-AK276)</f>
        <v>0</v>
      </c>
      <c r="AA276" s="179">
        <f>SUM(O276,Q276,S276,U276,W276,Y276,-AS276)</f>
        <v>0</v>
      </c>
      <c r="AB276" s="366">
        <f>SUM(Z276:AA276)</f>
        <v>0</v>
      </c>
      <c r="AD276" s="134">
        <f t="shared" si="60"/>
        <v>0</v>
      </c>
      <c r="AE276" s="402">
        <f t="shared" si="61"/>
        <v>0</v>
      </c>
      <c r="AF276" s="175">
        <f t="shared" si="62"/>
        <v>0</v>
      </c>
      <c r="AG276" s="175">
        <f t="shared" si="63"/>
        <v>0</v>
      </c>
      <c r="AH276" s="175">
        <f t="shared" si="64"/>
        <v>0</v>
      </c>
      <c r="AI276" s="175">
        <f t="shared" si="65"/>
        <v>0</v>
      </c>
      <c r="AJ276" s="175">
        <f t="shared" si="66"/>
        <v>0</v>
      </c>
      <c r="AK276" s="396">
        <f t="shared" si="67"/>
        <v>0</v>
      </c>
      <c r="AL276" s="175"/>
      <c r="AM276" s="175">
        <f t="shared" si="68"/>
        <v>0</v>
      </c>
      <c r="AN276" s="175">
        <f t="shared" si="69"/>
        <v>0</v>
      </c>
      <c r="AO276" s="175">
        <f t="shared" si="70"/>
        <v>0</v>
      </c>
      <c r="AP276" s="175">
        <f t="shared" si="71"/>
        <v>0</v>
      </c>
      <c r="AQ276" s="175">
        <f t="shared" si="72"/>
        <v>0</v>
      </c>
      <c r="AR276" s="175">
        <f t="shared" si="73"/>
        <v>0</v>
      </c>
      <c r="AS276" s="401">
        <f t="shared" si="74"/>
        <v>0</v>
      </c>
    </row>
    <row r="277" spans="2:45" ht="18" hidden="1" thickBot="1">
      <c r="B277" s="425"/>
      <c r="C277" s="373">
        <v>34</v>
      </c>
      <c r="D277" s="145"/>
      <c r="E277" s="271"/>
      <c r="F277" s="111"/>
      <c r="G277" s="131"/>
      <c r="H277" s="131"/>
      <c r="I277" s="112">
        <v>7</v>
      </c>
      <c r="J277" s="155"/>
      <c r="K277" s="156"/>
      <c r="L277" s="157"/>
      <c r="M277" s="149"/>
      <c r="N277" s="178"/>
      <c r="O277" s="179"/>
      <c r="P277" s="179"/>
      <c r="Q277" s="179"/>
      <c r="R277" s="179"/>
      <c r="S277" s="179"/>
      <c r="T277" s="179"/>
      <c r="U277" s="179"/>
      <c r="V277" s="179"/>
      <c r="W277" s="179"/>
      <c r="X277" s="179"/>
      <c r="Y277" s="179"/>
      <c r="Z277" s="178">
        <f>SUM(N277,P277,R277,T277,V277,X277,-AK277)</f>
        <v>0</v>
      </c>
      <c r="AA277" s="179">
        <f>SUM(O277,Q277,S277,U277,W277,Y277,-AS277)</f>
        <v>0</v>
      </c>
      <c r="AB277" s="366">
        <f>SUM(Z277:AA277)</f>
        <v>0</v>
      </c>
      <c r="AD277" s="134">
        <f t="shared" si="60"/>
        <v>0</v>
      </c>
      <c r="AE277" s="402">
        <f t="shared" si="61"/>
        <v>0</v>
      </c>
      <c r="AF277" s="175">
        <f t="shared" si="62"/>
        <v>0</v>
      </c>
      <c r="AG277" s="175">
        <f t="shared" si="63"/>
        <v>0</v>
      </c>
      <c r="AH277" s="175">
        <f t="shared" si="64"/>
        <v>0</v>
      </c>
      <c r="AI277" s="175">
        <f t="shared" si="65"/>
        <v>0</v>
      </c>
      <c r="AJ277" s="175">
        <f t="shared" si="66"/>
        <v>0</v>
      </c>
      <c r="AK277" s="396">
        <f t="shared" si="67"/>
        <v>0</v>
      </c>
      <c r="AL277" s="175"/>
      <c r="AM277" s="175">
        <f t="shared" si="68"/>
        <v>0</v>
      </c>
      <c r="AN277" s="175">
        <f t="shared" si="69"/>
        <v>0</v>
      </c>
      <c r="AO277" s="175">
        <f t="shared" si="70"/>
        <v>0</v>
      </c>
      <c r="AP277" s="175">
        <f t="shared" si="71"/>
        <v>0</v>
      </c>
      <c r="AQ277" s="175">
        <f t="shared" si="72"/>
        <v>0</v>
      </c>
      <c r="AR277" s="175">
        <f t="shared" si="73"/>
        <v>0</v>
      </c>
      <c r="AS277" s="401">
        <f t="shared" si="74"/>
        <v>0</v>
      </c>
    </row>
    <row r="278" spans="2:45" ht="18" hidden="1" thickBot="1">
      <c r="B278" s="425"/>
      <c r="C278" s="373">
        <v>35</v>
      </c>
      <c r="D278" s="145"/>
      <c r="E278" s="271"/>
      <c r="F278" s="111"/>
      <c r="G278" s="131"/>
      <c r="H278" s="131"/>
      <c r="I278" s="112">
        <v>7</v>
      </c>
      <c r="J278" s="155"/>
      <c r="K278" s="156"/>
      <c r="L278" s="157"/>
      <c r="M278" s="149"/>
      <c r="N278" s="178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8">
        <f>SUM(N278,P278,R278,T278,V278,X278,-AK278)</f>
        <v>0</v>
      </c>
      <c r="AA278" s="179">
        <f>SUM(O278,Q278,S278,U278,W278,Y278,-AS278)</f>
        <v>0</v>
      </c>
      <c r="AB278" s="366">
        <f>SUM(Z278:AA278)</f>
        <v>0</v>
      </c>
      <c r="AD278" s="134">
        <f t="shared" si="60"/>
        <v>0</v>
      </c>
      <c r="AE278" s="402">
        <f t="shared" si="61"/>
        <v>0</v>
      </c>
      <c r="AF278" s="175">
        <f t="shared" si="62"/>
        <v>0</v>
      </c>
      <c r="AG278" s="175">
        <f t="shared" si="63"/>
        <v>0</v>
      </c>
      <c r="AH278" s="175">
        <f t="shared" si="64"/>
        <v>0</v>
      </c>
      <c r="AI278" s="175">
        <f t="shared" si="65"/>
        <v>0</v>
      </c>
      <c r="AJ278" s="175">
        <f t="shared" si="66"/>
        <v>0</v>
      </c>
      <c r="AK278" s="396">
        <f t="shared" si="67"/>
        <v>0</v>
      </c>
      <c r="AL278" s="175"/>
      <c r="AM278" s="175">
        <f t="shared" si="68"/>
        <v>0</v>
      </c>
      <c r="AN278" s="175">
        <f t="shared" si="69"/>
        <v>0</v>
      </c>
      <c r="AO278" s="175">
        <f t="shared" si="70"/>
        <v>0</v>
      </c>
      <c r="AP278" s="175">
        <f t="shared" si="71"/>
        <v>0</v>
      </c>
      <c r="AQ278" s="175">
        <f t="shared" si="72"/>
        <v>0</v>
      </c>
      <c r="AR278" s="175">
        <f t="shared" si="73"/>
        <v>0</v>
      </c>
      <c r="AS278" s="401">
        <f t="shared" si="74"/>
        <v>0</v>
      </c>
    </row>
    <row r="279" spans="2:45" ht="18" hidden="1" thickBot="1">
      <c r="B279" s="425"/>
      <c r="C279" s="373">
        <v>36</v>
      </c>
      <c r="D279" s="145"/>
      <c r="E279" s="271"/>
      <c r="F279" s="111"/>
      <c r="G279" s="131"/>
      <c r="H279" s="131"/>
      <c r="I279" s="112">
        <v>7</v>
      </c>
      <c r="J279" s="155"/>
      <c r="K279" s="156"/>
      <c r="L279" s="157"/>
      <c r="M279" s="149"/>
      <c r="N279" s="178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8">
        <f>SUM(N279,P279,R279,T279,V279,X279,-AK279)</f>
        <v>0</v>
      </c>
      <c r="AA279" s="179">
        <f>SUM(O279,Q279,S279,U279,W279,Y279,-AS279)</f>
        <v>0</v>
      </c>
      <c r="AB279" s="366">
        <f>SUM(Z279:AA279)</f>
        <v>0</v>
      </c>
      <c r="AD279" s="134">
        <f t="shared" si="60"/>
        <v>0</v>
      </c>
      <c r="AE279" s="402">
        <f t="shared" si="61"/>
        <v>0</v>
      </c>
      <c r="AF279" s="175">
        <f t="shared" si="62"/>
        <v>0</v>
      </c>
      <c r="AG279" s="175">
        <f t="shared" si="63"/>
        <v>0</v>
      </c>
      <c r="AH279" s="175">
        <f t="shared" si="64"/>
        <v>0</v>
      </c>
      <c r="AI279" s="175">
        <f t="shared" si="65"/>
        <v>0</v>
      </c>
      <c r="AJ279" s="175">
        <f t="shared" si="66"/>
        <v>0</v>
      </c>
      <c r="AK279" s="396">
        <f t="shared" si="67"/>
        <v>0</v>
      </c>
      <c r="AL279" s="175"/>
      <c r="AM279" s="175">
        <f t="shared" si="68"/>
        <v>0</v>
      </c>
      <c r="AN279" s="175">
        <f t="shared" si="69"/>
        <v>0</v>
      </c>
      <c r="AO279" s="175">
        <f t="shared" si="70"/>
        <v>0</v>
      </c>
      <c r="AP279" s="175">
        <f t="shared" si="71"/>
        <v>0</v>
      </c>
      <c r="AQ279" s="175">
        <f t="shared" si="72"/>
        <v>0</v>
      </c>
      <c r="AR279" s="175">
        <f t="shared" si="73"/>
        <v>0</v>
      </c>
      <c r="AS279" s="401">
        <f t="shared" si="74"/>
        <v>0</v>
      </c>
    </row>
    <row r="280" spans="2:45" ht="18" hidden="1" thickBot="1">
      <c r="B280" s="425"/>
      <c r="C280" s="373">
        <v>37</v>
      </c>
      <c r="D280" s="145"/>
      <c r="E280" s="271"/>
      <c r="F280" s="111"/>
      <c r="G280" s="131"/>
      <c r="H280" s="131"/>
      <c r="I280" s="112">
        <v>7</v>
      </c>
      <c r="J280" s="155"/>
      <c r="K280" s="156"/>
      <c r="L280" s="157"/>
      <c r="M280" s="149"/>
      <c r="N280" s="178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8">
        <f>SUM(N280,P280,R280,T280,V280,X280,-AK280)</f>
        <v>0</v>
      </c>
      <c r="AA280" s="179">
        <f>SUM(O280,Q280,S280,U280,W280,Y280,-AS280)</f>
        <v>0</v>
      </c>
      <c r="AB280" s="366">
        <f>SUM(Z280:AA280)</f>
        <v>0</v>
      </c>
      <c r="AD280" s="134">
        <f t="shared" si="60"/>
        <v>0</v>
      </c>
      <c r="AE280" s="402">
        <f t="shared" si="61"/>
        <v>0</v>
      </c>
      <c r="AF280" s="175">
        <f t="shared" si="62"/>
        <v>0</v>
      </c>
      <c r="AG280" s="175">
        <f t="shared" si="63"/>
        <v>0</v>
      </c>
      <c r="AH280" s="175">
        <f t="shared" si="64"/>
        <v>0</v>
      </c>
      <c r="AI280" s="175">
        <f t="shared" si="65"/>
        <v>0</v>
      </c>
      <c r="AJ280" s="175">
        <f t="shared" si="66"/>
        <v>0</v>
      </c>
      <c r="AK280" s="396">
        <f t="shared" si="67"/>
        <v>0</v>
      </c>
      <c r="AL280" s="175"/>
      <c r="AM280" s="175">
        <f t="shared" si="68"/>
        <v>0</v>
      </c>
      <c r="AN280" s="175">
        <f t="shared" si="69"/>
        <v>0</v>
      </c>
      <c r="AO280" s="175">
        <f t="shared" si="70"/>
        <v>0</v>
      </c>
      <c r="AP280" s="175">
        <f t="shared" si="71"/>
        <v>0</v>
      </c>
      <c r="AQ280" s="175">
        <f t="shared" si="72"/>
        <v>0</v>
      </c>
      <c r="AR280" s="175">
        <f t="shared" si="73"/>
        <v>0</v>
      </c>
      <c r="AS280" s="401">
        <f t="shared" si="74"/>
        <v>0</v>
      </c>
    </row>
    <row r="281" spans="2:45" ht="18" hidden="1" thickBot="1">
      <c r="B281" s="425"/>
      <c r="C281" s="373">
        <v>38</v>
      </c>
      <c r="D281" s="145"/>
      <c r="E281" s="271"/>
      <c r="F281" s="111"/>
      <c r="G281" s="131"/>
      <c r="H281" s="131"/>
      <c r="I281" s="112">
        <v>7</v>
      </c>
      <c r="J281" s="155"/>
      <c r="K281" s="156"/>
      <c r="L281" s="157"/>
      <c r="M281" s="149"/>
      <c r="N281" s="178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8">
        <f>SUM(N281,P281,R281,T281,V281,X281,-AK281)</f>
        <v>0</v>
      </c>
      <c r="AA281" s="179">
        <f>SUM(O281,Q281,S281,U281,W281,Y281,-AS281)</f>
        <v>0</v>
      </c>
      <c r="AB281" s="366">
        <f>SUM(Z281:AA281)</f>
        <v>0</v>
      </c>
      <c r="AD281" s="134">
        <f t="shared" si="60"/>
        <v>0</v>
      </c>
      <c r="AE281" s="402">
        <f t="shared" si="61"/>
        <v>0</v>
      </c>
      <c r="AF281" s="175">
        <f t="shared" si="62"/>
        <v>0</v>
      </c>
      <c r="AG281" s="175">
        <f t="shared" si="63"/>
        <v>0</v>
      </c>
      <c r="AH281" s="175">
        <f t="shared" si="64"/>
        <v>0</v>
      </c>
      <c r="AI281" s="175">
        <f t="shared" si="65"/>
        <v>0</v>
      </c>
      <c r="AJ281" s="175">
        <f t="shared" si="66"/>
        <v>0</v>
      </c>
      <c r="AK281" s="396">
        <f t="shared" si="67"/>
        <v>0</v>
      </c>
      <c r="AL281" s="175"/>
      <c r="AM281" s="175">
        <f t="shared" si="68"/>
        <v>0</v>
      </c>
      <c r="AN281" s="175">
        <f t="shared" si="69"/>
        <v>0</v>
      </c>
      <c r="AO281" s="175">
        <f t="shared" si="70"/>
        <v>0</v>
      </c>
      <c r="AP281" s="175">
        <f t="shared" si="71"/>
        <v>0</v>
      </c>
      <c r="AQ281" s="175">
        <f t="shared" si="72"/>
        <v>0</v>
      </c>
      <c r="AR281" s="175">
        <f t="shared" si="73"/>
        <v>0</v>
      </c>
      <c r="AS281" s="401">
        <f t="shared" si="74"/>
        <v>0</v>
      </c>
    </row>
    <row r="282" spans="2:45" ht="18" hidden="1" thickBot="1">
      <c r="B282" s="425"/>
      <c r="C282" s="373">
        <v>39</v>
      </c>
      <c r="D282" s="145"/>
      <c r="E282" s="271"/>
      <c r="F282" s="111"/>
      <c r="G282" s="131"/>
      <c r="H282" s="131"/>
      <c r="I282" s="112">
        <v>7</v>
      </c>
      <c r="J282" s="155"/>
      <c r="K282" s="156"/>
      <c r="L282" s="157"/>
      <c r="M282" s="149"/>
      <c r="N282" s="178"/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8">
        <f>SUM(N282,P282,R282,T282,V282,X282,-AK282)</f>
        <v>0</v>
      </c>
      <c r="AA282" s="179">
        <f>SUM(O282,Q282,S282,U282,W282,Y282,-AS282)</f>
        <v>0</v>
      </c>
      <c r="AB282" s="366">
        <f>SUM(Z282:AA282)</f>
        <v>0</v>
      </c>
      <c r="AD282" s="134">
        <f t="shared" si="60"/>
        <v>0</v>
      </c>
      <c r="AE282" s="402">
        <f t="shared" si="61"/>
        <v>0</v>
      </c>
      <c r="AF282" s="175">
        <f t="shared" si="62"/>
        <v>0</v>
      </c>
      <c r="AG282" s="175">
        <f t="shared" si="63"/>
        <v>0</v>
      </c>
      <c r="AH282" s="175">
        <f t="shared" si="64"/>
        <v>0</v>
      </c>
      <c r="AI282" s="175">
        <f t="shared" si="65"/>
        <v>0</v>
      </c>
      <c r="AJ282" s="175">
        <f t="shared" si="66"/>
        <v>0</v>
      </c>
      <c r="AK282" s="396">
        <f t="shared" si="67"/>
        <v>0</v>
      </c>
      <c r="AL282" s="175"/>
      <c r="AM282" s="175">
        <f t="shared" si="68"/>
        <v>0</v>
      </c>
      <c r="AN282" s="175">
        <f t="shared" si="69"/>
        <v>0</v>
      </c>
      <c r="AO282" s="175">
        <f t="shared" si="70"/>
        <v>0</v>
      </c>
      <c r="AP282" s="175">
        <f t="shared" si="71"/>
        <v>0</v>
      </c>
      <c r="AQ282" s="175">
        <f t="shared" si="72"/>
        <v>0</v>
      </c>
      <c r="AR282" s="175">
        <f t="shared" si="73"/>
        <v>0</v>
      </c>
      <c r="AS282" s="401">
        <f t="shared" si="74"/>
        <v>0</v>
      </c>
    </row>
    <row r="283" spans="2:45" ht="18" hidden="1" thickBot="1">
      <c r="B283" s="425"/>
      <c r="C283" s="374">
        <v>40</v>
      </c>
      <c r="D283" s="145"/>
      <c r="E283" s="271"/>
      <c r="F283" s="111"/>
      <c r="G283" s="131"/>
      <c r="H283" s="131"/>
      <c r="I283" s="112">
        <v>7</v>
      </c>
      <c r="J283" s="155"/>
      <c r="K283" s="156"/>
      <c r="L283" s="157"/>
      <c r="M283" s="149"/>
      <c r="N283" s="178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8">
        <f>SUM(N283,P283,R283,T283,V283,X283,-AK283)</f>
        <v>0</v>
      </c>
      <c r="AA283" s="179">
        <f>SUM(O283,Q283,S283,U283,W283,Y283,-AS283)</f>
        <v>0</v>
      </c>
      <c r="AB283" s="366">
        <f>SUM(Z283:AA283)</f>
        <v>0</v>
      </c>
      <c r="AD283" s="134">
        <f t="shared" si="60"/>
        <v>0</v>
      </c>
      <c r="AE283" s="402">
        <f t="shared" si="61"/>
        <v>0</v>
      </c>
      <c r="AF283" s="175">
        <f t="shared" si="62"/>
        <v>0</v>
      </c>
      <c r="AG283" s="175">
        <f t="shared" si="63"/>
        <v>0</v>
      </c>
      <c r="AH283" s="175">
        <f t="shared" si="64"/>
        <v>0</v>
      </c>
      <c r="AI283" s="175">
        <f t="shared" si="65"/>
        <v>0</v>
      </c>
      <c r="AJ283" s="175">
        <f t="shared" si="66"/>
        <v>0</v>
      </c>
      <c r="AK283" s="396">
        <f t="shared" si="67"/>
        <v>0</v>
      </c>
      <c r="AL283" s="175"/>
      <c r="AM283" s="175">
        <f t="shared" si="68"/>
        <v>0</v>
      </c>
      <c r="AN283" s="175">
        <f t="shared" si="69"/>
        <v>0</v>
      </c>
      <c r="AO283" s="175">
        <f t="shared" si="70"/>
        <v>0</v>
      </c>
      <c r="AP283" s="175">
        <f t="shared" si="71"/>
        <v>0</v>
      </c>
      <c r="AQ283" s="175">
        <f t="shared" si="72"/>
        <v>0</v>
      </c>
      <c r="AR283" s="175">
        <f t="shared" si="73"/>
        <v>0</v>
      </c>
      <c r="AS283" s="401">
        <f t="shared" si="74"/>
        <v>0</v>
      </c>
    </row>
    <row r="284" spans="2:45" ht="16.5" customHeight="1">
      <c r="B284" s="456" t="str">
        <f>'[8]Tabelle1'!B4</f>
        <v>GC Rankweil</v>
      </c>
      <c r="C284" s="372">
        <v>1</v>
      </c>
      <c r="D284" s="114">
        <f>'[8]Tabelle1'!B6</f>
        <v>0</v>
      </c>
      <c r="E284" s="270">
        <f>'[8]Tabelle1'!C6</f>
        <v>0</v>
      </c>
      <c r="F284" s="106">
        <f>'[8]Tabelle1'!D6</f>
        <v>0</v>
      </c>
      <c r="G284" s="132"/>
      <c r="H284" s="132"/>
      <c r="I284" s="412">
        <v>8</v>
      </c>
      <c r="J284" s="153" t="s">
        <v>317</v>
      </c>
      <c r="K284" s="407">
        <v>14.9</v>
      </c>
      <c r="L284" s="154">
        <v>0</v>
      </c>
      <c r="M284" s="148" t="str">
        <f>B$284</f>
        <v>GC Rankweil</v>
      </c>
      <c r="N284" s="176"/>
      <c r="O284" s="177"/>
      <c r="P284" s="177"/>
      <c r="Q284" s="177"/>
      <c r="R284" s="177">
        <v>10</v>
      </c>
      <c r="S284" s="177">
        <v>27</v>
      </c>
      <c r="T284" s="177"/>
      <c r="U284" s="177"/>
      <c r="V284" s="177"/>
      <c r="W284" s="177"/>
      <c r="X284" s="177"/>
      <c r="Y284" s="177"/>
      <c r="Z284" s="176">
        <f>SUM(N284,P284,R284,T284,V284,X284,-AK284)</f>
        <v>10</v>
      </c>
      <c r="AA284" s="177">
        <f>SUM(O284,Q284,S284,U284,W284,Y284,-AS284)</f>
        <v>27</v>
      </c>
      <c r="AB284" s="365">
        <f>SUM(Z284:AA284)</f>
        <v>37</v>
      </c>
      <c r="AD284" s="134">
        <f t="shared" si="60"/>
        <v>0</v>
      </c>
      <c r="AE284" s="402">
        <f t="shared" si="61"/>
        <v>0</v>
      </c>
      <c r="AF284" s="175">
        <f t="shared" si="62"/>
        <v>0</v>
      </c>
      <c r="AG284" s="175">
        <f t="shared" si="63"/>
        <v>10</v>
      </c>
      <c r="AH284" s="175">
        <f t="shared" si="64"/>
        <v>0</v>
      </c>
      <c r="AI284" s="175">
        <f t="shared" si="65"/>
        <v>0</v>
      </c>
      <c r="AJ284" s="175">
        <f t="shared" si="66"/>
        <v>0</v>
      </c>
      <c r="AK284" s="396">
        <f t="shared" si="67"/>
        <v>0</v>
      </c>
      <c r="AL284" s="175"/>
      <c r="AM284" s="175">
        <f t="shared" si="68"/>
        <v>0</v>
      </c>
      <c r="AN284" s="175">
        <f t="shared" si="69"/>
        <v>0</v>
      </c>
      <c r="AO284" s="175">
        <f t="shared" si="70"/>
        <v>27</v>
      </c>
      <c r="AP284" s="175">
        <f t="shared" si="71"/>
        <v>0</v>
      </c>
      <c r="AQ284" s="175">
        <f t="shared" si="72"/>
        <v>0</v>
      </c>
      <c r="AR284" s="175">
        <f t="shared" si="73"/>
        <v>0</v>
      </c>
      <c r="AS284" s="401">
        <f t="shared" si="74"/>
        <v>0</v>
      </c>
    </row>
    <row r="285" spans="2:45" ht="15">
      <c r="B285" s="457" t="e">
        <f>'[8]Tabelle1'!#REF!</f>
        <v>#REF!</v>
      </c>
      <c r="C285" s="375">
        <v>2</v>
      </c>
      <c r="D285" s="113">
        <f>'[8]Tabelle1'!B7</f>
        <v>0</v>
      </c>
      <c r="E285" s="271">
        <f>'[8]Tabelle1'!C7</f>
        <v>0</v>
      </c>
      <c r="F285" s="111">
        <f>'[8]Tabelle1'!D7</f>
        <v>0</v>
      </c>
      <c r="G285" s="131"/>
      <c r="H285" s="131"/>
      <c r="I285" s="110">
        <v>8</v>
      </c>
      <c r="J285" s="155" t="s">
        <v>205</v>
      </c>
      <c r="K285" s="156">
        <v>11.8</v>
      </c>
      <c r="L285" s="157">
        <v>0</v>
      </c>
      <c r="M285" s="149" t="str">
        <f>B$284</f>
        <v>GC Rankweil</v>
      </c>
      <c r="N285" s="178">
        <v>21</v>
      </c>
      <c r="O285" s="179">
        <v>35</v>
      </c>
      <c r="P285" s="179"/>
      <c r="Q285" s="179"/>
      <c r="R285" s="179"/>
      <c r="S285" s="179"/>
      <c r="T285" s="179"/>
      <c r="U285" s="179"/>
      <c r="V285" s="179"/>
      <c r="W285" s="179"/>
      <c r="X285" s="179"/>
      <c r="Y285" s="179"/>
      <c r="Z285" s="178">
        <f>SUM(N285,P285,R285,T285,V285,X285,-AK285)</f>
        <v>21</v>
      </c>
      <c r="AA285" s="179">
        <f>SUM(O285,Q285,S285,U285,W285,Y285,-AS285)</f>
        <v>35</v>
      </c>
      <c r="AB285" s="366">
        <f>SUM(Z285:AA285)</f>
        <v>56</v>
      </c>
      <c r="AD285" s="134">
        <f t="shared" si="60"/>
        <v>0</v>
      </c>
      <c r="AE285" s="402">
        <f t="shared" si="61"/>
        <v>21</v>
      </c>
      <c r="AF285" s="175">
        <f t="shared" si="62"/>
        <v>0</v>
      </c>
      <c r="AG285" s="175">
        <f t="shared" si="63"/>
        <v>0</v>
      </c>
      <c r="AH285" s="175">
        <f t="shared" si="64"/>
        <v>0</v>
      </c>
      <c r="AI285" s="175">
        <f t="shared" si="65"/>
        <v>0</v>
      </c>
      <c r="AJ285" s="175">
        <f t="shared" si="66"/>
        <v>0</v>
      </c>
      <c r="AK285" s="396">
        <f t="shared" si="67"/>
        <v>0</v>
      </c>
      <c r="AL285" s="175"/>
      <c r="AM285" s="175">
        <f t="shared" si="68"/>
        <v>35</v>
      </c>
      <c r="AN285" s="175">
        <f t="shared" si="69"/>
        <v>0</v>
      </c>
      <c r="AO285" s="175">
        <f t="shared" si="70"/>
        <v>0</v>
      </c>
      <c r="AP285" s="175">
        <f t="shared" si="71"/>
        <v>0</v>
      </c>
      <c r="AQ285" s="175">
        <f t="shared" si="72"/>
        <v>0</v>
      </c>
      <c r="AR285" s="175">
        <f t="shared" si="73"/>
        <v>0</v>
      </c>
      <c r="AS285" s="401">
        <f t="shared" si="74"/>
        <v>0</v>
      </c>
    </row>
    <row r="286" spans="2:45" ht="15">
      <c r="B286" s="457" t="e">
        <f>'[8]Tabelle1'!#REF!</f>
        <v>#REF!</v>
      </c>
      <c r="C286" s="375">
        <v>3</v>
      </c>
      <c r="D286" s="113">
        <f>'[8]Tabelle1'!B8</f>
        <v>0</v>
      </c>
      <c r="E286" s="271">
        <f>'[8]Tabelle1'!C8</f>
        <v>0</v>
      </c>
      <c r="F286" s="111">
        <f>'[8]Tabelle1'!D8</f>
        <v>0</v>
      </c>
      <c r="G286" s="131"/>
      <c r="H286" s="131"/>
      <c r="I286" s="110">
        <v>8</v>
      </c>
      <c r="J286" s="155" t="s">
        <v>318</v>
      </c>
      <c r="K286" s="156">
        <v>21.3</v>
      </c>
      <c r="L286" s="157">
        <v>0</v>
      </c>
      <c r="M286" s="149" t="str">
        <f>B$284</f>
        <v>GC Rankweil</v>
      </c>
      <c r="N286" s="178"/>
      <c r="O286" s="179"/>
      <c r="P286" s="179"/>
      <c r="Q286" s="179"/>
      <c r="R286" s="179">
        <v>10</v>
      </c>
      <c r="S286" s="179">
        <v>28</v>
      </c>
      <c r="T286" s="179"/>
      <c r="U286" s="179"/>
      <c r="V286" s="179"/>
      <c r="W286" s="179"/>
      <c r="X286" s="179"/>
      <c r="Y286" s="179"/>
      <c r="Z286" s="178">
        <f>SUM(N286,P286,R286,T286,V286,X286,-AK286)</f>
        <v>10</v>
      </c>
      <c r="AA286" s="179">
        <f>SUM(O286,Q286,S286,U286,W286,Y286,-AS286)</f>
        <v>28</v>
      </c>
      <c r="AB286" s="366">
        <f>SUM(Z286:AA286)</f>
        <v>38</v>
      </c>
      <c r="AD286" s="134">
        <f t="shared" si="60"/>
        <v>0</v>
      </c>
      <c r="AE286" s="402">
        <f t="shared" si="61"/>
        <v>0</v>
      </c>
      <c r="AF286" s="175">
        <f t="shared" si="62"/>
        <v>0</v>
      </c>
      <c r="AG286" s="175">
        <f t="shared" si="63"/>
        <v>10</v>
      </c>
      <c r="AH286" s="175">
        <f t="shared" si="64"/>
        <v>0</v>
      </c>
      <c r="AI286" s="175">
        <f t="shared" si="65"/>
        <v>0</v>
      </c>
      <c r="AJ286" s="175">
        <f t="shared" si="66"/>
        <v>0</v>
      </c>
      <c r="AK286" s="396">
        <f t="shared" si="67"/>
        <v>0</v>
      </c>
      <c r="AL286" s="175"/>
      <c r="AM286" s="175">
        <f t="shared" si="68"/>
        <v>0</v>
      </c>
      <c r="AN286" s="175">
        <f t="shared" si="69"/>
        <v>0</v>
      </c>
      <c r="AO286" s="175">
        <f t="shared" si="70"/>
        <v>28</v>
      </c>
      <c r="AP286" s="175">
        <f t="shared" si="71"/>
        <v>0</v>
      </c>
      <c r="AQ286" s="175">
        <f t="shared" si="72"/>
        <v>0</v>
      </c>
      <c r="AR286" s="175">
        <f t="shared" si="73"/>
        <v>0</v>
      </c>
      <c r="AS286" s="401">
        <f t="shared" si="74"/>
        <v>0</v>
      </c>
    </row>
    <row r="287" spans="2:45" ht="15">
      <c r="B287" s="457" t="e">
        <f>'[8]Tabelle1'!#REF!</f>
        <v>#REF!</v>
      </c>
      <c r="C287" s="375">
        <v>4</v>
      </c>
      <c r="D287" s="113">
        <f>'[8]Tabelle1'!B9</f>
        <v>0</v>
      </c>
      <c r="E287" s="271">
        <f>'[8]Tabelle1'!C9</f>
        <v>0</v>
      </c>
      <c r="F287" s="111">
        <f>'[8]Tabelle1'!D9</f>
        <v>0</v>
      </c>
      <c r="G287" s="131"/>
      <c r="H287" s="131"/>
      <c r="I287" s="110">
        <v>8</v>
      </c>
      <c r="J287" s="155" t="s">
        <v>206</v>
      </c>
      <c r="K287" s="156">
        <v>12.1</v>
      </c>
      <c r="L287" s="157">
        <v>0</v>
      </c>
      <c r="M287" s="149" t="str">
        <f>B$284</f>
        <v>GC Rankweil</v>
      </c>
      <c r="N287" s="178">
        <v>18</v>
      </c>
      <c r="O287" s="179">
        <v>31</v>
      </c>
      <c r="P287" s="179">
        <v>12</v>
      </c>
      <c r="Q287" s="179">
        <v>24</v>
      </c>
      <c r="R287" s="179">
        <v>14</v>
      </c>
      <c r="S287" s="179">
        <v>26</v>
      </c>
      <c r="T287" s="179">
        <v>19</v>
      </c>
      <c r="U287" s="179">
        <v>28</v>
      </c>
      <c r="V287" s="179"/>
      <c r="W287" s="179"/>
      <c r="X287" s="179"/>
      <c r="Y287" s="179"/>
      <c r="Z287" s="178">
        <f>SUM(N287,P287,R287,T287,V287,X287,-AK287)</f>
        <v>63</v>
      </c>
      <c r="AA287" s="179">
        <f>SUM(O287,Q287,S287,U287,W287,Y287,-AS287)</f>
        <v>109</v>
      </c>
      <c r="AB287" s="366">
        <f>SUM(Z287:AA287)</f>
        <v>172</v>
      </c>
      <c r="AD287" s="134">
        <f t="shared" si="60"/>
        <v>0</v>
      </c>
      <c r="AE287" s="402">
        <f t="shared" si="61"/>
        <v>18</v>
      </c>
      <c r="AF287" s="175">
        <f t="shared" si="62"/>
        <v>12</v>
      </c>
      <c r="AG287" s="175">
        <f t="shared" si="63"/>
        <v>14</v>
      </c>
      <c r="AH287" s="175">
        <f t="shared" si="64"/>
        <v>19</v>
      </c>
      <c r="AI287" s="175">
        <f t="shared" si="65"/>
        <v>0</v>
      </c>
      <c r="AJ287" s="175">
        <f t="shared" si="66"/>
        <v>0</v>
      </c>
      <c r="AK287" s="396">
        <f t="shared" si="67"/>
        <v>0</v>
      </c>
      <c r="AL287" s="175"/>
      <c r="AM287" s="175">
        <f t="shared" si="68"/>
        <v>31</v>
      </c>
      <c r="AN287" s="175">
        <f t="shared" si="69"/>
        <v>24</v>
      </c>
      <c r="AO287" s="175">
        <f t="shared" si="70"/>
        <v>26</v>
      </c>
      <c r="AP287" s="175">
        <f t="shared" si="71"/>
        <v>28</v>
      </c>
      <c r="AQ287" s="175">
        <f t="shared" si="72"/>
        <v>0</v>
      </c>
      <c r="AR287" s="175">
        <f t="shared" si="73"/>
        <v>0</v>
      </c>
      <c r="AS287" s="401">
        <f t="shared" si="74"/>
        <v>0</v>
      </c>
    </row>
    <row r="288" spans="2:45" ht="15">
      <c r="B288" s="457" t="e">
        <f>'[8]Tabelle1'!#REF!</f>
        <v>#REF!</v>
      </c>
      <c r="C288" s="375">
        <v>5</v>
      </c>
      <c r="D288" s="113">
        <f>'[8]Tabelle1'!B10</f>
        <v>0</v>
      </c>
      <c r="E288" s="271">
        <f>'[8]Tabelle1'!C10</f>
        <v>0</v>
      </c>
      <c r="F288" s="111">
        <f>'[8]Tabelle1'!D10</f>
        <v>0</v>
      </c>
      <c r="G288" s="131"/>
      <c r="H288" s="131"/>
      <c r="I288" s="110">
        <v>8</v>
      </c>
      <c r="J288" s="155" t="s">
        <v>273</v>
      </c>
      <c r="K288" s="156">
        <v>15.4</v>
      </c>
      <c r="L288" s="157">
        <v>0</v>
      </c>
      <c r="M288" s="149" t="str">
        <f>B$284</f>
        <v>GC Rankweil</v>
      </c>
      <c r="N288" s="178"/>
      <c r="O288" s="179"/>
      <c r="P288" s="179">
        <v>12</v>
      </c>
      <c r="Q288" s="179">
        <v>29</v>
      </c>
      <c r="R288" s="179"/>
      <c r="S288" s="179"/>
      <c r="T288" s="179">
        <v>22</v>
      </c>
      <c r="U288" s="179">
        <v>35</v>
      </c>
      <c r="V288" s="179"/>
      <c r="W288" s="179"/>
      <c r="X288" s="179"/>
      <c r="Y288" s="179"/>
      <c r="Z288" s="178">
        <f>SUM(N288,P288,R288,T288,V288,X288,-AK288)</f>
        <v>34</v>
      </c>
      <c r="AA288" s="179">
        <f>SUM(O288,Q288,S288,U288,W288,Y288,-AS288)</f>
        <v>64</v>
      </c>
      <c r="AB288" s="366">
        <f>SUM(Z288:AA288)</f>
        <v>98</v>
      </c>
      <c r="AD288" s="134">
        <f t="shared" si="60"/>
        <v>0</v>
      </c>
      <c r="AE288" s="402">
        <f t="shared" si="61"/>
        <v>0</v>
      </c>
      <c r="AF288" s="175">
        <f t="shared" si="62"/>
        <v>12</v>
      </c>
      <c r="AG288" s="175">
        <f t="shared" si="63"/>
        <v>0</v>
      </c>
      <c r="AH288" s="175">
        <f t="shared" si="64"/>
        <v>22</v>
      </c>
      <c r="AI288" s="175">
        <f t="shared" si="65"/>
        <v>0</v>
      </c>
      <c r="AJ288" s="175">
        <f t="shared" si="66"/>
        <v>0</v>
      </c>
      <c r="AK288" s="396">
        <f t="shared" si="67"/>
        <v>0</v>
      </c>
      <c r="AL288" s="175"/>
      <c r="AM288" s="175">
        <f t="shared" si="68"/>
        <v>0</v>
      </c>
      <c r="AN288" s="175">
        <f t="shared" si="69"/>
        <v>29</v>
      </c>
      <c r="AO288" s="175">
        <f t="shared" si="70"/>
        <v>0</v>
      </c>
      <c r="AP288" s="175">
        <f t="shared" si="71"/>
        <v>35</v>
      </c>
      <c r="AQ288" s="175">
        <f t="shared" si="72"/>
        <v>0</v>
      </c>
      <c r="AR288" s="175">
        <f t="shared" si="73"/>
        <v>0</v>
      </c>
      <c r="AS288" s="401">
        <f t="shared" si="74"/>
        <v>0</v>
      </c>
    </row>
    <row r="289" spans="2:45" ht="15">
      <c r="B289" s="457" t="e">
        <f>'[8]Tabelle1'!#REF!</f>
        <v>#REF!</v>
      </c>
      <c r="C289" s="375">
        <v>6</v>
      </c>
      <c r="D289" s="113">
        <f>'[8]Tabelle1'!B11</f>
        <v>0</v>
      </c>
      <c r="E289" s="271">
        <f>'[8]Tabelle1'!C11</f>
        <v>0</v>
      </c>
      <c r="F289" s="111">
        <f>'[8]Tabelle1'!D11</f>
        <v>0</v>
      </c>
      <c r="G289" s="131"/>
      <c r="H289" s="131"/>
      <c r="I289" s="110">
        <v>8</v>
      </c>
      <c r="J289" s="155" t="s">
        <v>274</v>
      </c>
      <c r="K289" s="156">
        <v>13</v>
      </c>
      <c r="L289" s="157">
        <v>0</v>
      </c>
      <c r="M289" s="149" t="str">
        <f>B$284</f>
        <v>GC Rankweil</v>
      </c>
      <c r="N289" s="178"/>
      <c r="O289" s="179"/>
      <c r="P289" s="179">
        <v>19</v>
      </c>
      <c r="Q289" s="179">
        <v>32</v>
      </c>
      <c r="R289" s="179"/>
      <c r="S289" s="179"/>
      <c r="T289" s="179"/>
      <c r="U289" s="179"/>
      <c r="V289" s="179"/>
      <c r="W289" s="179"/>
      <c r="X289" s="179"/>
      <c r="Y289" s="179"/>
      <c r="Z289" s="178">
        <f>SUM(N289,P289,R289,T289,V289,X289,-AK289)</f>
        <v>19</v>
      </c>
      <c r="AA289" s="179">
        <f>SUM(O289,Q289,S289,U289,W289,Y289,-AS289)</f>
        <v>32</v>
      </c>
      <c r="AB289" s="366">
        <f>SUM(Z289:AA289)</f>
        <v>51</v>
      </c>
      <c r="AD289" s="134">
        <f t="shared" si="60"/>
        <v>0</v>
      </c>
      <c r="AE289" s="402">
        <f t="shared" si="61"/>
        <v>0</v>
      </c>
      <c r="AF289" s="175">
        <f t="shared" si="62"/>
        <v>19</v>
      </c>
      <c r="AG289" s="175">
        <f t="shared" si="63"/>
        <v>0</v>
      </c>
      <c r="AH289" s="175">
        <f t="shared" si="64"/>
        <v>0</v>
      </c>
      <c r="AI289" s="175">
        <f t="shared" si="65"/>
        <v>0</v>
      </c>
      <c r="AJ289" s="175">
        <f t="shared" si="66"/>
        <v>0</v>
      </c>
      <c r="AK289" s="396">
        <f t="shared" si="67"/>
        <v>0</v>
      </c>
      <c r="AL289" s="175"/>
      <c r="AM289" s="175">
        <f t="shared" si="68"/>
        <v>0</v>
      </c>
      <c r="AN289" s="175">
        <f t="shared" si="69"/>
        <v>32</v>
      </c>
      <c r="AO289" s="175">
        <f t="shared" si="70"/>
        <v>0</v>
      </c>
      <c r="AP289" s="175">
        <f t="shared" si="71"/>
        <v>0</v>
      </c>
      <c r="AQ289" s="175">
        <f t="shared" si="72"/>
        <v>0</v>
      </c>
      <c r="AR289" s="175">
        <f t="shared" si="73"/>
        <v>0</v>
      </c>
      <c r="AS289" s="401">
        <f t="shared" si="74"/>
        <v>0</v>
      </c>
    </row>
    <row r="290" spans="2:45" ht="15">
      <c r="B290" s="457" t="e">
        <f>'[8]Tabelle1'!#REF!</f>
        <v>#REF!</v>
      </c>
      <c r="C290" s="375">
        <v>7</v>
      </c>
      <c r="D290" s="113">
        <f>'[8]Tabelle1'!B12</f>
        <v>0</v>
      </c>
      <c r="E290" s="271">
        <f>'[8]Tabelle1'!C12</f>
        <v>0</v>
      </c>
      <c r="F290" s="111">
        <f>'[8]Tabelle1'!D12</f>
        <v>0</v>
      </c>
      <c r="G290" s="131"/>
      <c r="H290" s="131"/>
      <c r="I290" s="110">
        <v>8</v>
      </c>
      <c r="J290" s="155" t="s">
        <v>334</v>
      </c>
      <c r="K290" s="156">
        <v>19.8</v>
      </c>
      <c r="L290" s="157">
        <v>0</v>
      </c>
      <c r="M290" s="149" t="str">
        <f>B$284</f>
        <v>GC Rankweil</v>
      </c>
      <c r="N290" s="178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8">
        <f>SUM(N290,P290,R290,T290,V290,X290,-AK290)</f>
        <v>0</v>
      </c>
      <c r="AA290" s="179">
        <f>SUM(O290,Q290,S290,U290,W290,Y290,-AS290)</f>
        <v>0</v>
      </c>
      <c r="AB290" s="366">
        <f>SUM(Z290:AA290)</f>
        <v>0</v>
      </c>
      <c r="AD290" s="134">
        <f t="shared" si="60"/>
        <v>0</v>
      </c>
      <c r="AE290" s="402">
        <f t="shared" si="61"/>
        <v>0</v>
      </c>
      <c r="AF290" s="175">
        <f t="shared" si="62"/>
        <v>0</v>
      </c>
      <c r="AG290" s="175">
        <f t="shared" si="63"/>
        <v>0</v>
      </c>
      <c r="AH290" s="175">
        <f t="shared" si="64"/>
        <v>0</v>
      </c>
      <c r="AI290" s="175">
        <f t="shared" si="65"/>
        <v>0</v>
      </c>
      <c r="AJ290" s="175">
        <f t="shared" si="66"/>
        <v>0</v>
      </c>
      <c r="AK290" s="396">
        <f t="shared" si="67"/>
        <v>0</v>
      </c>
      <c r="AL290" s="175"/>
      <c r="AM290" s="175">
        <f t="shared" si="68"/>
        <v>0</v>
      </c>
      <c r="AN290" s="175">
        <f t="shared" si="69"/>
        <v>0</v>
      </c>
      <c r="AO290" s="175">
        <f t="shared" si="70"/>
        <v>0</v>
      </c>
      <c r="AP290" s="175">
        <f t="shared" si="71"/>
        <v>0</v>
      </c>
      <c r="AQ290" s="175">
        <f t="shared" si="72"/>
        <v>0</v>
      </c>
      <c r="AR290" s="175">
        <f t="shared" si="73"/>
        <v>0</v>
      </c>
      <c r="AS290" s="401">
        <f t="shared" si="74"/>
        <v>0</v>
      </c>
    </row>
    <row r="291" spans="2:45" ht="15">
      <c r="B291" s="457" t="e">
        <f>'[8]Tabelle1'!#REF!</f>
        <v>#REF!</v>
      </c>
      <c r="C291" s="375">
        <v>8</v>
      </c>
      <c r="D291" s="113">
        <f>'[8]Tabelle1'!B13</f>
        <v>0</v>
      </c>
      <c r="E291" s="271">
        <f>'[8]Tabelle1'!C13</f>
        <v>0</v>
      </c>
      <c r="F291" s="111">
        <f>'[8]Tabelle1'!D13</f>
        <v>0</v>
      </c>
      <c r="G291" s="131"/>
      <c r="H291" s="131"/>
      <c r="I291" s="110">
        <v>8</v>
      </c>
      <c r="J291" s="155" t="s">
        <v>335</v>
      </c>
      <c r="K291" s="156">
        <v>23.5</v>
      </c>
      <c r="L291" s="157">
        <v>0</v>
      </c>
      <c r="M291" s="149" t="str">
        <f>B$284</f>
        <v>GC Rankweil</v>
      </c>
      <c r="N291" s="178"/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79"/>
      <c r="Z291" s="178">
        <f>SUM(N291,P291,R291,T291,V291,X291,-AK291)</f>
        <v>0</v>
      </c>
      <c r="AA291" s="179">
        <f>SUM(O291,Q291,S291,U291,W291,Y291,-AS291)</f>
        <v>0</v>
      </c>
      <c r="AB291" s="366">
        <f>SUM(Z291:AA291)</f>
        <v>0</v>
      </c>
      <c r="AD291" s="134">
        <f t="shared" si="60"/>
        <v>0</v>
      </c>
      <c r="AE291" s="402">
        <f t="shared" si="61"/>
        <v>0</v>
      </c>
      <c r="AF291" s="175">
        <f t="shared" si="62"/>
        <v>0</v>
      </c>
      <c r="AG291" s="175">
        <f t="shared" si="63"/>
        <v>0</v>
      </c>
      <c r="AH291" s="175">
        <f t="shared" si="64"/>
        <v>0</v>
      </c>
      <c r="AI291" s="175">
        <f t="shared" si="65"/>
        <v>0</v>
      </c>
      <c r="AJ291" s="175">
        <f t="shared" si="66"/>
        <v>0</v>
      </c>
      <c r="AK291" s="396">
        <f t="shared" si="67"/>
        <v>0</v>
      </c>
      <c r="AL291" s="175"/>
      <c r="AM291" s="175">
        <f t="shared" si="68"/>
        <v>0</v>
      </c>
      <c r="AN291" s="175">
        <f t="shared" si="69"/>
        <v>0</v>
      </c>
      <c r="AO291" s="175">
        <f t="shared" si="70"/>
        <v>0</v>
      </c>
      <c r="AP291" s="175">
        <f t="shared" si="71"/>
        <v>0</v>
      </c>
      <c r="AQ291" s="175">
        <f t="shared" si="72"/>
        <v>0</v>
      </c>
      <c r="AR291" s="175">
        <f t="shared" si="73"/>
        <v>0</v>
      </c>
      <c r="AS291" s="401">
        <f t="shared" si="74"/>
        <v>0</v>
      </c>
    </row>
    <row r="292" spans="2:45" ht="15">
      <c r="B292" s="457" t="e">
        <f>'[8]Tabelle1'!#REF!</f>
        <v>#REF!</v>
      </c>
      <c r="C292" s="375">
        <v>9</v>
      </c>
      <c r="D292" s="113">
        <f>'[8]Tabelle1'!B14</f>
        <v>0</v>
      </c>
      <c r="E292" s="271">
        <f>'[8]Tabelle1'!C14</f>
        <v>0</v>
      </c>
      <c r="F292" s="111">
        <f>'[8]Tabelle1'!D14</f>
        <v>0</v>
      </c>
      <c r="G292" s="131"/>
      <c r="H292" s="131"/>
      <c r="I292" s="110">
        <v>8</v>
      </c>
      <c r="J292" s="155" t="s">
        <v>209</v>
      </c>
      <c r="K292" s="156">
        <v>17.4</v>
      </c>
      <c r="L292" s="157">
        <v>0</v>
      </c>
      <c r="M292" s="149" t="str">
        <f>B$284</f>
        <v>GC Rankweil</v>
      </c>
      <c r="N292" s="178">
        <v>19</v>
      </c>
      <c r="O292" s="179">
        <v>36</v>
      </c>
      <c r="P292" s="179">
        <v>19</v>
      </c>
      <c r="Q292" s="179">
        <v>36</v>
      </c>
      <c r="R292" s="179">
        <v>8</v>
      </c>
      <c r="S292" s="179">
        <v>26</v>
      </c>
      <c r="T292" s="179"/>
      <c r="U292" s="179"/>
      <c r="V292" s="179"/>
      <c r="W292" s="179"/>
      <c r="X292" s="179"/>
      <c r="Y292" s="179"/>
      <c r="Z292" s="178">
        <f>SUM(N292,P292,R292,T292,V292,X292,-AK292)</f>
        <v>46</v>
      </c>
      <c r="AA292" s="179">
        <f>SUM(O292,Q292,S292,U292,W292,Y292,-AS292)</f>
        <v>98</v>
      </c>
      <c r="AB292" s="366">
        <f>SUM(Z292:AA292)</f>
        <v>144</v>
      </c>
      <c r="AD292" s="134">
        <f t="shared" si="60"/>
        <v>0</v>
      </c>
      <c r="AE292" s="402">
        <f t="shared" si="61"/>
        <v>19</v>
      </c>
      <c r="AF292" s="175">
        <f t="shared" si="62"/>
        <v>19</v>
      </c>
      <c r="AG292" s="175">
        <f t="shared" si="63"/>
        <v>8</v>
      </c>
      <c r="AH292" s="175">
        <f t="shared" si="64"/>
        <v>0</v>
      </c>
      <c r="AI292" s="175">
        <f t="shared" si="65"/>
        <v>0</v>
      </c>
      <c r="AJ292" s="175">
        <f t="shared" si="66"/>
        <v>0</v>
      </c>
      <c r="AK292" s="396">
        <f t="shared" si="67"/>
        <v>0</v>
      </c>
      <c r="AL292" s="175"/>
      <c r="AM292" s="175">
        <f t="shared" si="68"/>
        <v>36</v>
      </c>
      <c r="AN292" s="175">
        <f t="shared" si="69"/>
        <v>36</v>
      </c>
      <c r="AO292" s="175">
        <f t="shared" si="70"/>
        <v>26</v>
      </c>
      <c r="AP292" s="175">
        <f t="shared" si="71"/>
        <v>0</v>
      </c>
      <c r="AQ292" s="175">
        <f t="shared" si="72"/>
        <v>0</v>
      </c>
      <c r="AR292" s="175">
        <f t="shared" si="73"/>
        <v>0</v>
      </c>
      <c r="AS292" s="401">
        <f t="shared" si="74"/>
        <v>0</v>
      </c>
    </row>
    <row r="293" spans="2:45" ht="15.75">
      <c r="B293" s="457" t="e">
        <f>'[8]Tabelle1'!#REF!</f>
        <v>#REF!</v>
      </c>
      <c r="C293" s="375">
        <v>10</v>
      </c>
      <c r="D293" s="113">
        <f>'[8]Tabelle1'!B15</f>
        <v>0</v>
      </c>
      <c r="E293" s="271">
        <f>'[8]Tabelle1'!C15</f>
        <v>0</v>
      </c>
      <c r="F293" s="111">
        <f>'[8]Tabelle1'!D15</f>
        <v>0</v>
      </c>
      <c r="G293" s="131"/>
      <c r="H293" s="131"/>
      <c r="I293" s="110">
        <v>8</v>
      </c>
      <c r="J293" s="155" t="s">
        <v>207</v>
      </c>
      <c r="K293" s="156">
        <v>16.5</v>
      </c>
      <c r="L293" s="157">
        <v>0</v>
      </c>
      <c r="M293" s="149" t="str">
        <f>B$284</f>
        <v>GC Rankweil</v>
      </c>
      <c r="N293" s="178">
        <v>10</v>
      </c>
      <c r="O293" s="179">
        <v>24</v>
      </c>
      <c r="P293" s="179">
        <v>12</v>
      </c>
      <c r="Q293" s="179">
        <v>28</v>
      </c>
      <c r="R293" s="179">
        <v>8</v>
      </c>
      <c r="S293" s="179">
        <v>20</v>
      </c>
      <c r="T293" s="179"/>
      <c r="U293" s="179"/>
      <c r="V293" s="179"/>
      <c r="W293" s="179"/>
      <c r="X293" s="179"/>
      <c r="Y293" s="179"/>
      <c r="Z293" s="178">
        <f>SUM(N293,P293,R293,T293,V293,X293,-AK293)</f>
        <v>30</v>
      </c>
      <c r="AA293" s="179">
        <f>SUM(O293,Q293,S293,U293,W293,Y293,-AS293)</f>
        <v>72</v>
      </c>
      <c r="AB293" s="366">
        <f>SUM(Z293:AA293)</f>
        <v>102</v>
      </c>
      <c r="AD293" s="134">
        <f t="shared" si="60"/>
        <v>0</v>
      </c>
      <c r="AE293" s="402">
        <f t="shared" si="61"/>
        <v>10</v>
      </c>
      <c r="AF293" s="175">
        <f t="shared" si="62"/>
        <v>12</v>
      </c>
      <c r="AG293" s="175">
        <f t="shared" si="63"/>
        <v>8</v>
      </c>
      <c r="AH293" s="175">
        <f t="shared" si="64"/>
        <v>0</v>
      </c>
      <c r="AI293" s="175">
        <f t="shared" si="65"/>
        <v>0</v>
      </c>
      <c r="AJ293" s="175">
        <f t="shared" si="66"/>
        <v>0</v>
      </c>
      <c r="AK293" s="396">
        <f t="shared" si="67"/>
        <v>0</v>
      </c>
      <c r="AL293" s="175"/>
      <c r="AM293" s="175">
        <f t="shared" si="68"/>
        <v>24</v>
      </c>
      <c r="AN293" s="175">
        <f t="shared" si="69"/>
        <v>28</v>
      </c>
      <c r="AO293" s="175">
        <f t="shared" si="70"/>
        <v>20</v>
      </c>
      <c r="AP293" s="175">
        <f t="shared" si="71"/>
        <v>0</v>
      </c>
      <c r="AQ293" s="175">
        <f t="shared" si="72"/>
        <v>0</v>
      </c>
      <c r="AR293" s="175">
        <f t="shared" si="73"/>
        <v>0</v>
      </c>
      <c r="AS293" s="401">
        <f t="shared" si="74"/>
        <v>0</v>
      </c>
    </row>
    <row r="294" spans="2:45" ht="15">
      <c r="B294" s="457" t="e">
        <f>'[8]Tabelle1'!#REF!</f>
        <v>#REF!</v>
      </c>
      <c r="C294" s="375">
        <v>11</v>
      </c>
      <c r="D294" s="113">
        <f>'[8]Tabelle1'!B16</f>
        <v>0</v>
      </c>
      <c r="E294" s="271">
        <f>'[8]Tabelle1'!C16</f>
        <v>0</v>
      </c>
      <c r="F294" s="111">
        <f>'[8]Tabelle1'!D16</f>
        <v>0</v>
      </c>
      <c r="G294" s="131"/>
      <c r="H294" s="131"/>
      <c r="I294" s="110">
        <v>8</v>
      </c>
      <c r="J294" s="155" t="s">
        <v>211</v>
      </c>
      <c r="K294" s="156">
        <v>22.6</v>
      </c>
      <c r="L294" s="157">
        <v>0</v>
      </c>
      <c r="M294" s="149" t="str">
        <f>B$284</f>
        <v>GC Rankweil</v>
      </c>
      <c r="N294" s="178">
        <v>7</v>
      </c>
      <c r="O294" s="179">
        <v>29</v>
      </c>
      <c r="P294" s="179"/>
      <c r="Q294" s="179"/>
      <c r="R294" s="179">
        <v>4</v>
      </c>
      <c r="S294" s="179">
        <v>27</v>
      </c>
      <c r="T294" s="179"/>
      <c r="U294" s="179"/>
      <c r="V294" s="179"/>
      <c r="W294" s="179"/>
      <c r="X294" s="179"/>
      <c r="Y294" s="179"/>
      <c r="Z294" s="178">
        <f>SUM(N294,P294,R294,T294,V294,X294,-AK294)</f>
        <v>11</v>
      </c>
      <c r="AA294" s="179">
        <f>SUM(O294,Q294,S294,U294,W294,Y294,-AS294)</f>
        <v>56</v>
      </c>
      <c r="AB294" s="366">
        <f>SUM(Z294:AA294)</f>
        <v>67</v>
      </c>
      <c r="AD294" s="134">
        <f t="shared" si="60"/>
        <v>0</v>
      </c>
      <c r="AE294" s="402">
        <f t="shared" si="61"/>
        <v>7</v>
      </c>
      <c r="AF294" s="175">
        <f t="shared" si="62"/>
        <v>0</v>
      </c>
      <c r="AG294" s="175">
        <f t="shared" si="63"/>
        <v>4</v>
      </c>
      <c r="AH294" s="175">
        <f t="shared" si="64"/>
        <v>0</v>
      </c>
      <c r="AI294" s="175">
        <f t="shared" si="65"/>
        <v>0</v>
      </c>
      <c r="AJ294" s="175">
        <f t="shared" si="66"/>
        <v>0</v>
      </c>
      <c r="AK294" s="396">
        <f t="shared" si="67"/>
        <v>0</v>
      </c>
      <c r="AL294" s="175"/>
      <c r="AM294" s="175">
        <f t="shared" si="68"/>
        <v>29</v>
      </c>
      <c r="AN294" s="175">
        <f t="shared" si="69"/>
        <v>0</v>
      </c>
      <c r="AO294" s="175">
        <f t="shared" si="70"/>
        <v>27</v>
      </c>
      <c r="AP294" s="175">
        <f t="shared" si="71"/>
        <v>0</v>
      </c>
      <c r="AQ294" s="175">
        <f t="shared" si="72"/>
        <v>0</v>
      </c>
      <c r="AR294" s="175">
        <f t="shared" si="73"/>
        <v>0</v>
      </c>
      <c r="AS294" s="401">
        <f t="shared" si="74"/>
        <v>0</v>
      </c>
    </row>
    <row r="295" spans="2:45" ht="15">
      <c r="B295" s="457" t="e">
        <f>'[8]Tabelle1'!#REF!</f>
        <v>#REF!</v>
      </c>
      <c r="C295" s="375">
        <v>12</v>
      </c>
      <c r="D295" s="113">
        <f>'[8]Tabelle1'!B17</f>
        <v>0</v>
      </c>
      <c r="E295" s="271">
        <f>'[8]Tabelle1'!C17</f>
        <v>0</v>
      </c>
      <c r="F295" s="111">
        <f>'[8]Tabelle1'!D17</f>
        <v>0</v>
      </c>
      <c r="G295" s="131"/>
      <c r="H295" s="131"/>
      <c r="I295" s="110">
        <v>8</v>
      </c>
      <c r="J295" s="155" t="s">
        <v>208</v>
      </c>
      <c r="K295" s="156">
        <v>16.7</v>
      </c>
      <c r="L295" s="157">
        <v>0</v>
      </c>
      <c r="M295" s="149" t="str">
        <f>B$284</f>
        <v>GC Rankweil</v>
      </c>
      <c r="N295" s="178">
        <v>13</v>
      </c>
      <c r="O295" s="179">
        <v>28</v>
      </c>
      <c r="P295" s="179"/>
      <c r="Q295" s="179"/>
      <c r="R295" s="179">
        <v>10</v>
      </c>
      <c r="S295" s="179">
        <v>29</v>
      </c>
      <c r="T295" s="179"/>
      <c r="U295" s="179"/>
      <c r="V295" s="179"/>
      <c r="W295" s="179"/>
      <c r="X295" s="179"/>
      <c r="Y295" s="179"/>
      <c r="Z295" s="178">
        <f>SUM(N295,P295,R295,T295,V295,X295,-AK295)</f>
        <v>23</v>
      </c>
      <c r="AA295" s="179">
        <f>SUM(O295,Q295,S295,U295,W295,Y295,-AS295)</f>
        <v>57</v>
      </c>
      <c r="AB295" s="366">
        <f>SUM(Z295:AA295)</f>
        <v>80</v>
      </c>
      <c r="AD295" s="134">
        <f t="shared" si="60"/>
        <v>0</v>
      </c>
      <c r="AE295" s="402">
        <f t="shared" si="61"/>
        <v>13</v>
      </c>
      <c r="AF295" s="175">
        <f t="shared" si="62"/>
        <v>0</v>
      </c>
      <c r="AG295" s="175">
        <f t="shared" si="63"/>
        <v>10</v>
      </c>
      <c r="AH295" s="175">
        <f t="shared" si="64"/>
        <v>0</v>
      </c>
      <c r="AI295" s="175">
        <f t="shared" si="65"/>
        <v>0</v>
      </c>
      <c r="AJ295" s="175">
        <f t="shared" si="66"/>
        <v>0</v>
      </c>
      <c r="AK295" s="396">
        <f t="shared" si="67"/>
        <v>0</v>
      </c>
      <c r="AL295" s="175"/>
      <c r="AM295" s="175">
        <f t="shared" si="68"/>
        <v>28</v>
      </c>
      <c r="AN295" s="175">
        <f t="shared" si="69"/>
        <v>0</v>
      </c>
      <c r="AO295" s="175">
        <f t="shared" si="70"/>
        <v>29</v>
      </c>
      <c r="AP295" s="175">
        <f t="shared" si="71"/>
        <v>0</v>
      </c>
      <c r="AQ295" s="175">
        <f t="shared" si="72"/>
        <v>0</v>
      </c>
      <c r="AR295" s="175">
        <f t="shared" si="73"/>
        <v>0</v>
      </c>
      <c r="AS295" s="401">
        <f t="shared" si="74"/>
        <v>0</v>
      </c>
    </row>
    <row r="296" spans="2:45" ht="15">
      <c r="B296" s="425"/>
      <c r="C296" s="375">
        <v>13</v>
      </c>
      <c r="D296" s="113"/>
      <c r="E296" s="271"/>
      <c r="F296" s="111"/>
      <c r="G296" s="131"/>
      <c r="H296" s="131"/>
      <c r="I296" s="110">
        <v>8</v>
      </c>
      <c r="J296" s="155" t="s">
        <v>319</v>
      </c>
      <c r="K296" s="156">
        <v>15</v>
      </c>
      <c r="L296" s="157">
        <v>0</v>
      </c>
      <c r="M296" s="149" t="str">
        <f>B$284</f>
        <v>GC Rankweil</v>
      </c>
      <c r="N296" s="178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8">
        <f>SUM(N296,P296,R296,T296,V296,X296,-AK296)</f>
        <v>0</v>
      </c>
      <c r="AA296" s="179">
        <f>SUM(O296,Q296,S296,U296,W296,Y296,-AS296)</f>
        <v>0</v>
      </c>
      <c r="AB296" s="366">
        <f>SUM(Z296:AA296)</f>
        <v>0</v>
      </c>
      <c r="AD296" s="134">
        <f t="shared" si="60"/>
        <v>0</v>
      </c>
      <c r="AE296" s="402">
        <f t="shared" si="61"/>
        <v>0</v>
      </c>
      <c r="AF296" s="175">
        <f t="shared" si="62"/>
        <v>0</v>
      </c>
      <c r="AG296" s="175">
        <f t="shared" si="63"/>
        <v>0</v>
      </c>
      <c r="AH296" s="175">
        <f t="shared" si="64"/>
        <v>0</v>
      </c>
      <c r="AI296" s="175">
        <f t="shared" si="65"/>
        <v>0</v>
      </c>
      <c r="AJ296" s="175">
        <f t="shared" si="66"/>
        <v>0</v>
      </c>
      <c r="AK296" s="396">
        <f t="shared" si="67"/>
        <v>0</v>
      </c>
      <c r="AL296" s="175"/>
      <c r="AM296" s="175">
        <f t="shared" si="68"/>
        <v>0</v>
      </c>
      <c r="AN296" s="175">
        <f t="shared" si="69"/>
        <v>0</v>
      </c>
      <c r="AO296" s="175">
        <f t="shared" si="70"/>
        <v>0</v>
      </c>
      <c r="AP296" s="175">
        <f t="shared" si="71"/>
        <v>0</v>
      </c>
      <c r="AQ296" s="175">
        <f t="shared" si="72"/>
        <v>0</v>
      </c>
      <c r="AR296" s="175">
        <f t="shared" si="73"/>
        <v>0</v>
      </c>
      <c r="AS296" s="401">
        <f t="shared" si="74"/>
        <v>0</v>
      </c>
    </row>
    <row r="297" spans="2:45" ht="15.75">
      <c r="B297" s="425"/>
      <c r="C297" s="375">
        <v>14</v>
      </c>
      <c r="D297" s="113"/>
      <c r="E297" s="271"/>
      <c r="F297" s="111"/>
      <c r="G297" s="131"/>
      <c r="H297" s="131"/>
      <c r="I297" s="110">
        <v>8</v>
      </c>
      <c r="J297" s="155" t="s">
        <v>210</v>
      </c>
      <c r="K297" s="156">
        <v>18</v>
      </c>
      <c r="L297" s="157">
        <v>0</v>
      </c>
      <c r="M297" s="149" t="str">
        <f>B$284</f>
        <v>GC Rankweil</v>
      </c>
      <c r="N297" s="178">
        <v>13</v>
      </c>
      <c r="O297" s="179">
        <v>34</v>
      </c>
      <c r="P297" s="179"/>
      <c r="Q297" s="179"/>
      <c r="R297" s="179">
        <v>10</v>
      </c>
      <c r="S297" s="179">
        <v>28</v>
      </c>
      <c r="T297" s="179"/>
      <c r="U297" s="179"/>
      <c r="V297" s="179"/>
      <c r="W297" s="179"/>
      <c r="X297" s="179"/>
      <c r="Y297" s="179"/>
      <c r="Z297" s="178">
        <f>SUM(N297,P297,R297,T297,V297,X297,-AK297)</f>
        <v>23</v>
      </c>
      <c r="AA297" s="179">
        <f>SUM(O297,Q297,S297,U297,W297,Y297,-AS297)</f>
        <v>62</v>
      </c>
      <c r="AB297" s="366">
        <f>SUM(Z297:AA297)</f>
        <v>85</v>
      </c>
      <c r="AD297">
        <f aca="true" t="shared" si="75" ref="AD297:AD323">IF($N$484="*",SUM(N297:O297),IF($P$484="*",SUM(P297:Q297),IF($R$484="*",SUM(R297:S297),IF($T$484="*",SUM(T297:U297),IF($V$484="*",SUM(V297:W297),IF($X$484="*",SUM(X297:Y297),0))))))</f>
        <v>0</v>
      </c>
      <c r="AE297" s="402">
        <f t="shared" si="61"/>
        <v>13</v>
      </c>
      <c r="AF297" s="175">
        <f t="shared" si="62"/>
        <v>0</v>
      </c>
      <c r="AG297" s="175">
        <f t="shared" si="63"/>
        <v>10</v>
      </c>
      <c r="AH297" s="175">
        <f t="shared" si="64"/>
        <v>0</v>
      </c>
      <c r="AI297" s="175">
        <f t="shared" si="65"/>
        <v>0</v>
      </c>
      <c r="AJ297" s="175">
        <f t="shared" si="66"/>
        <v>0</v>
      </c>
      <c r="AK297" s="396">
        <f t="shared" si="67"/>
        <v>0</v>
      </c>
      <c r="AL297" s="175"/>
      <c r="AM297" s="175">
        <f t="shared" si="68"/>
        <v>34</v>
      </c>
      <c r="AN297" s="175">
        <f t="shared" si="69"/>
        <v>0</v>
      </c>
      <c r="AO297" s="175">
        <f t="shared" si="70"/>
        <v>28</v>
      </c>
      <c r="AP297" s="175">
        <f t="shared" si="71"/>
        <v>0</v>
      </c>
      <c r="AQ297" s="175">
        <f t="shared" si="72"/>
        <v>0</v>
      </c>
      <c r="AR297" s="175">
        <f t="shared" si="73"/>
        <v>0</v>
      </c>
      <c r="AS297" s="401">
        <f t="shared" si="74"/>
        <v>0</v>
      </c>
    </row>
    <row r="298" spans="2:45" ht="16.5" thickBot="1">
      <c r="B298" s="425"/>
      <c r="C298" s="375">
        <v>15</v>
      </c>
      <c r="D298" s="113"/>
      <c r="E298" s="271"/>
      <c r="F298" s="111"/>
      <c r="G298" s="131"/>
      <c r="H298" s="131"/>
      <c r="I298" s="110">
        <v>8</v>
      </c>
      <c r="J298" s="155" t="s">
        <v>320</v>
      </c>
      <c r="K298" s="156">
        <v>18.1</v>
      </c>
      <c r="L298" s="157">
        <v>0</v>
      </c>
      <c r="M298" s="149" t="str">
        <f>B$284</f>
        <v>GC Rankweil</v>
      </c>
      <c r="N298" s="178"/>
      <c r="O298" s="179"/>
      <c r="P298" s="179"/>
      <c r="Q298" s="179"/>
      <c r="R298" s="179">
        <v>6</v>
      </c>
      <c r="S298" s="179">
        <v>28</v>
      </c>
      <c r="T298" s="179"/>
      <c r="U298" s="179"/>
      <c r="V298" s="179"/>
      <c r="W298" s="179"/>
      <c r="X298" s="179"/>
      <c r="Y298" s="179"/>
      <c r="Z298" s="178">
        <f>SUM(N298,P298,R298,T298,V298,X298,-AK298)</f>
        <v>6</v>
      </c>
      <c r="AA298" s="179">
        <f>SUM(O298,Q298,S298,U298,W298,Y298,-AS298)</f>
        <v>28</v>
      </c>
      <c r="AB298" s="366">
        <f>SUM(Z298:AA298)</f>
        <v>34</v>
      </c>
      <c r="AD298">
        <f t="shared" si="75"/>
        <v>0</v>
      </c>
      <c r="AE298" s="402">
        <f t="shared" si="61"/>
        <v>0</v>
      </c>
      <c r="AF298" s="175">
        <f t="shared" si="62"/>
        <v>0</v>
      </c>
      <c r="AG298" s="175">
        <f t="shared" si="63"/>
        <v>6</v>
      </c>
      <c r="AH298" s="175">
        <f t="shared" si="64"/>
        <v>0</v>
      </c>
      <c r="AI298" s="175">
        <f t="shared" si="65"/>
        <v>0</v>
      </c>
      <c r="AJ298" s="175">
        <f t="shared" si="66"/>
        <v>0</v>
      </c>
      <c r="AK298" s="396">
        <f t="shared" si="67"/>
        <v>0</v>
      </c>
      <c r="AL298" s="175"/>
      <c r="AM298" s="175">
        <f t="shared" si="68"/>
        <v>0</v>
      </c>
      <c r="AN298" s="175">
        <f t="shared" si="69"/>
        <v>0</v>
      </c>
      <c r="AO298" s="175">
        <f t="shared" si="70"/>
        <v>28</v>
      </c>
      <c r="AP298" s="175">
        <f t="shared" si="71"/>
        <v>0</v>
      </c>
      <c r="AQ298" s="175">
        <f t="shared" si="72"/>
        <v>0</v>
      </c>
      <c r="AR298" s="175">
        <f t="shared" si="73"/>
        <v>0</v>
      </c>
      <c r="AS298" s="401">
        <f t="shared" si="74"/>
        <v>0</v>
      </c>
    </row>
    <row r="299" spans="2:45" ht="16.5" hidden="1" thickBot="1">
      <c r="B299" s="425"/>
      <c r="C299" s="375">
        <v>16</v>
      </c>
      <c r="D299" s="113"/>
      <c r="E299" s="271"/>
      <c r="F299" s="111"/>
      <c r="G299" s="131"/>
      <c r="H299" s="131"/>
      <c r="I299" s="110">
        <v>8</v>
      </c>
      <c r="J299" s="155"/>
      <c r="K299" s="156"/>
      <c r="L299" s="157"/>
      <c r="M299" s="149" t="str">
        <f>B$284</f>
        <v>GC Rankweil</v>
      </c>
      <c r="N299" s="178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8">
        <f>SUM(N299,P299,R299,T299,V299,X299,-AK299)</f>
        <v>0</v>
      </c>
      <c r="AA299" s="179">
        <f>SUM(O299,Q299,S299,U299,W299,Y299,-AS299)</f>
        <v>0</v>
      </c>
      <c r="AB299" s="366">
        <f>SUM(Z299:AA299)</f>
        <v>0</v>
      </c>
      <c r="AD299">
        <f t="shared" si="75"/>
        <v>0</v>
      </c>
      <c r="AE299" s="402">
        <f t="shared" si="61"/>
        <v>0</v>
      </c>
      <c r="AF299" s="175">
        <f t="shared" si="62"/>
        <v>0</v>
      </c>
      <c r="AG299" s="175">
        <f t="shared" si="63"/>
        <v>0</v>
      </c>
      <c r="AH299" s="175">
        <f t="shared" si="64"/>
        <v>0</v>
      </c>
      <c r="AI299" s="175">
        <f t="shared" si="65"/>
        <v>0</v>
      </c>
      <c r="AJ299" s="175">
        <f t="shared" si="66"/>
        <v>0</v>
      </c>
      <c r="AK299" s="396">
        <f t="shared" si="67"/>
        <v>0</v>
      </c>
      <c r="AL299" s="175"/>
      <c r="AM299" s="175">
        <f t="shared" si="68"/>
        <v>0</v>
      </c>
      <c r="AN299" s="175">
        <f t="shared" si="69"/>
        <v>0</v>
      </c>
      <c r="AO299" s="175">
        <f t="shared" si="70"/>
        <v>0</v>
      </c>
      <c r="AP299" s="175">
        <f t="shared" si="71"/>
        <v>0</v>
      </c>
      <c r="AQ299" s="175">
        <f t="shared" si="72"/>
        <v>0</v>
      </c>
      <c r="AR299" s="175">
        <f t="shared" si="73"/>
        <v>0</v>
      </c>
      <c r="AS299" s="401">
        <f t="shared" si="74"/>
        <v>0</v>
      </c>
    </row>
    <row r="300" spans="2:45" ht="16.5" hidden="1" thickBot="1">
      <c r="B300" s="425"/>
      <c r="C300" s="375">
        <v>17</v>
      </c>
      <c r="D300" s="113"/>
      <c r="E300" s="271"/>
      <c r="F300" s="111"/>
      <c r="G300" s="131"/>
      <c r="H300" s="131"/>
      <c r="I300" s="110">
        <v>8</v>
      </c>
      <c r="J300" s="155"/>
      <c r="K300" s="156"/>
      <c r="L300" s="157"/>
      <c r="M300" s="149" t="str">
        <f>B$284</f>
        <v>GC Rankweil</v>
      </c>
      <c r="N300" s="178"/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79"/>
      <c r="Z300" s="178">
        <f>SUM(N300,P300,R300,T300,V300,X300,-AK300)</f>
        <v>0</v>
      </c>
      <c r="AA300" s="179">
        <f>SUM(O300,Q300,S300,U300,W300,Y300,-AS300)</f>
        <v>0</v>
      </c>
      <c r="AB300" s="366">
        <f>SUM(Z300:AA300)</f>
        <v>0</v>
      </c>
      <c r="AD300">
        <f t="shared" si="75"/>
        <v>0</v>
      </c>
      <c r="AE300" s="402">
        <f t="shared" si="61"/>
        <v>0</v>
      </c>
      <c r="AF300" s="175">
        <f t="shared" si="62"/>
        <v>0</v>
      </c>
      <c r="AG300" s="175">
        <f t="shared" si="63"/>
        <v>0</v>
      </c>
      <c r="AH300" s="175">
        <f t="shared" si="64"/>
        <v>0</v>
      </c>
      <c r="AI300" s="175">
        <f t="shared" si="65"/>
        <v>0</v>
      </c>
      <c r="AJ300" s="175">
        <f t="shared" si="66"/>
        <v>0</v>
      </c>
      <c r="AK300" s="396">
        <f t="shared" si="67"/>
        <v>0</v>
      </c>
      <c r="AL300" s="175"/>
      <c r="AM300" s="175">
        <f t="shared" si="68"/>
        <v>0</v>
      </c>
      <c r="AN300" s="175">
        <f t="shared" si="69"/>
        <v>0</v>
      </c>
      <c r="AO300" s="175">
        <f t="shared" si="70"/>
        <v>0</v>
      </c>
      <c r="AP300" s="175">
        <f t="shared" si="71"/>
        <v>0</v>
      </c>
      <c r="AQ300" s="175">
        <f t="shared" si="72"/>
        <v>0</v>
      </c>
      <c r="AR300" s="175">
        <f t="shared" si="73"/>
        <v>0</v>
      </c>
      <c r="AS300" s="401">
        <f t="shared" si="74"/>
        <v>0</v>
      </c>
    </row>
    <row r="301" spans="2:45" ht="16.5" hidden="1" thickBot="1">
      <c r="B301" s="425"/>
      <c r="C301" s="375">
        <v>18</v>
      </c>
      <c r="D301" s="113"/>
      <c r="E301" s="271"/>
      <c r="F301" s="111"/>
      <c r="G301" s="131"/>
      <c r="H301" s="131"/>
      <c r="I301" s="110">
        <v>8</v>
      </c>
      <c r="J301" s="155"/>
      <c r="K301" s="156"/>
      <c r="L301" s="157"/>
      <c r="M301" s="149" t="str">
        <f>B$284</f>
        <v>GC Rankweil</v>
      </c>
      <c r="N301" s="178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8">
        <f>SUM(N301,P301,R301,T301,V301,X301,-AK301)</f>
        <v>0</v>
      </c>
      <c r="AA301" s="179">
        <f>SUM(O301,Q301,S301,U301,W301,Y301,-AS301)</f>
        <v>0</v>
      </c>
      <c r="AB301" s="366">
        <f>SUM(Z301:AA301)</f>
        <v>0</v>
      </c>
      <c r="AD301">
        <f t="shared" si="75"/>
        <v>0</v>
      </c>
      <c r="AE301" s="402">
        <f t="shared" si="61"/>
        <v>0</v>
      </c>
      <c r="AF301" s="175">
        <f t="shared" si="62"/>
        <v>0</v>
      </c>
      <c r="AG301" s="175">
        <f t="shared" si="63"/>
        <v>0</v>
      </c>
      <c r="AH301" s="175">
        <f t="shared" si="64"/>
        <v>0</v>
      </c>
      <c r="AI301" s="175">
        <f t="shared" si="65"/>
        <v>0</v>
      </c>
      <c r="AJ301" s="175">
        <f t="shared" si="66"/>
        <v>0</v>
      </c>
      <c r="AK301" s="396">
        <f t="shared" si="67"/>
        <v>0</v>
      </c>
      <c r="AL301" s="175"/>
      <c r="AM301" s="175">
        <f t="shared" si="68"/>
        <v>0</v>
      </c>
      <c r="AN301" s="175">
        <f t="shared" si="69"/>
        <v>0</v>
      </c>
      <c r="AO301" s="175">
        <f t="shared" si="70"/>
        <v>0</v>
      </c>
      <c r="AP301" s="175">
        <f t="shared" si="71"/>
        <v>0</v>
      </c>
      <c r="AQ301" s="175">
        <f t="shared" si="72"/>
        <v>0</v>
      </c>
      <c r="AR301" s="175">
        <f t="shared" si="73"/>
        <v>0</v>
      </c>
      <c r="AS301" s="401">
        <f t="shared" si="74"/>
        <v>0</v>
      </c>
    </row>
    <row r="302" spans="2:45" ht="16.5" hidden="1" thickBot="1">
      <c r="B302" s="425"/>
      <c r="C302" s="375">
        <v>19</v>
      </c>
      <c r="D302" s="113"/>
      <c r="E302" s="271"/>
      <c r="F302" s="111"/>
      <c r="G302" s="131"/>
      <c r="H302" s="131"/>
      <c r="I302" s="110">
        <v>8</v>
      </c>
      <c r="J302" s="155"/>
      <c r="K302" s="156"/>
      <c r="L302" s="157"/>
      <c r="M302" s="149" t="str">
        <f>B$284</f>
        <v>GC Rankweil</v>
      </c>
      <c r="N302" s="178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8">
        <f>SUM(N302,P302,R302,T302,V302,X302,-AK302)</f>
        <v>0</v>
      </c>
      <c r="AA302" s="179">
        <f>SUM(O302,Q302,S302,U302,W302,Y302,-AS302)</f>
        <v>0</v>
      </c>
      <c r="AB302" s="366">
        <f>SUM(Z302:AA302)</f>
        <v>0</v>
      </c>
      <c r="AD302">
        <f t="shared" si="75"/>
        <v>0</v>
      </c>
      <c r="AE302" s="402">
        <f t="shared" si="61"/>
        <v>0</v>
      </c>
      <c r="AF302" s="175">
        <f t="shared" si="62"/>
        <v>0</v>
      </c>
      <c r="AG302" s="175">
        <f t="shared" si="63"/>
        <v>0</v>
      </c>
      <c r="AH302" s="175">
        <f t="shared" si="64"/>
        <v>0</v>
      </c>
      <c r="AI302" s="175">
        <f t="shared" si="65"/>
        <v>0</v>
      </c>
      <c r="AJ302" s="175">
        <f t="shared" si="66"/>
        <v>0</v>
      </c>
      <c r="AK302" s="396">
        <f t="shared" si="67"/>
        <v>0</v>
      </c>
      <c r="AL302" s="175"/>
      <c r="AM302" s="175">
        <f t="shared" si="68"/>
        <v>0</v>
      </c>
      <c r="AN302" s="175">
        <f t="shared" si="69"/>
        <v>0</v>
      </c>
      <c r="AO302" s="175">
        <f t="shared" si="70"/>
        <v>0</v>
      </c>
      <c r="AP302" s="175">
        <f t="shared" si="71"/>
        <v>0</v>
      </c>
      <c r="AQ302" s="175">
        <f t="shared" si="72"/>
        <v>0</v>
      </c>
      <c r="AR302" s="175">
        <f t="shared" si="73"/>
        <v>0</v>
      </c>
      <c r="AS302" s="401">
        <f t="shared" si="74"/>
        <v>0</v>
      </c>
    </row>
    <row r="303" spans="2:45" ht="18" hidden="1" thickBot="1">
      <c r="B303" s="425"/>
      <c r="C303" s="375">
        <v>20</v>
      </c>
      <c r="D303" s="113"/>
      <c r="E303" s="271"/>
      <c r="F303" s="111"/>
      <c r="G303" s="131"/>
      <c r="H303" s="131"/>
      <c r="I303" s="110">
        <v>8</v>
      </c>
      <c r="J303" s="155"/>
      <c r="K303" s="156"/>
      <c r="L303" s="157"/>
      <c r="M303" s="149" t="str">
        <f>B$284</f>
        <v>GC Rankweil</v>
      </c>
      <c r="N303" s="178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79"/>
      <c r="Z303" s="178">
        <f>SUM(N303,P303,R303,T303,V303,X303,-AK303)</f>
        <v>0</v>
      </c>
      <c r="AA303" s="179">
        <f>SUM(O303,Q303,S303,U303,W303,Y303,-AS303)</f>
        <v>0</v>
      </c>
      <c r="AB303" s="366">
        <f>SUM(Z303:AA303)</f>
        <v>0</v>
      </c>
      <c r="AD303">
        <f t="shared" si="75"/>
        <v>0</v>
      </c>
      <c r="AE303" s="402">
        <f t="shared" si="61"/>
        <v>0</v>
      </c>
      <c r="AF303" s="175">
        <f t="shared" si="62"/>
        <v>0</v>
      </c>
      <c r="AG303" s="175">
        <f t="shared" si="63"/>
        <v>0</v>
      </c>
      <c r="AH303" s="175">
        <f t="shared" si="64"/>
        <v>0</v>
      </c>
      <c r="AI303" s="175">
        <f t="shared" si="65"/>
        <v>0</v>
      </c>
      <c r="AJ303" s="175">
        <f t="shared" si="66"/>
        <v>0</v>
      </c>
      <c r="AK303" s="396">
        <f t="shared" si="67"/>
        <v>0</v>
      </c>
      <c r="AL303" s="175"/>
      <c r="AM303" s="175">
        <f t="shared" si="68"/>
        <v>0</v>
      </c>
      <c r="AN303" s="175">
        <f t="shared" si="69"/>
        <v>0</v>
      </c>
      <c r="AO303" s="175">
        <f t="shared" si="70"/>
        <v>0</v>
      </c>
      <c r="AP303" s="175">
        <f t="shared" si="71"/>
        <v>0</v>
      </c>
      <c r="AQ303" s="175">
        <f t="shared" si="72"/>
        <v>0</v>
      </c>
      <c r="AR303" s="175">
        <f t="shared" si="73"/>
        <v>0</v>
      </c>
      <c r="AS303" s="401">
        <f t="shared" si="74"/>
        <v>0</v>
      </c>
    </row>
    <row r="304" spans="2:45" ht="16.5" hidden="1" thickBot="1">
      <c r="B304" s="425"/>
      <c r="C304" s="375">
        <v>21</v>
      </c>
      <c r="D304" s="113"/>
      <c r="E304" s="271"/>
      <c r="F304" s="111"/>
      <c r="G304" s="131"/>
      <c r="H304" s="131"/>
      <c r="I304" s="110">
        <v>8</v>
      </c>
      <c r="J304" s="155"/>
      <c r="K304" s="156"/>
      <c r="L304" s="157"/>
      <c r="M304" s="149"/>
      <c r="N304" s="178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79"/>
      <c r="Z304" s="178">
        <f>SUM(N304,P304,R304,T304,V304,X304,-AK304)</f>
        <v>0</v>
      </c>
      <c r="AA304" s="179">
        <f>SUM(O304,Q304,S304,U304,W304,Y304,-AS304)</f>
        <v>0</v>
      </c>
      <c r="AB304" s="366">
        <f>SUM(Z304:AA304)</f>
        <v>0</v>
      </c>
      <c r="AD304">
        <f t="shared" si="75"/>
        <v>0</v>
      </c>
      <c r="AE304" s="402">
        <f t="shared" si="61"/>
        <v>0</v>
      </c>
      <c r="AF304" s="175">
        <f t="shared" si="62"/>
        <v>0</v>
      </c>
      <c r="AG304" s="175">
        <f t="shared" si="63"/>
        <v>0</v>
      </c>
      <c r="AH304" s="175">
        <f t="shared" si="64"/>
        <v>0</v>
      </c>
      <c r="AI304" s="175">
        <f t="shared" si="65"/>
        <v>0</v>
      </c>
      <c r="AJ304" s="175">
        <f t="shared" si="66"/>
        <v>0</v>
      </c>
      <c r="AK304" s="396">
        <f t="shared" si="67"/>
        <v>0</v>
      </c>
      <c r="AL304" s="175"/>
      <c r="AM304" s="175">
        <f t="shared" si="68"/>
        <v>0</v>
      </c>
      <c r="AN304" s="175">
        <f t="shared" si="69"/>
        <v>0</v>
      </c>
      <c r="AO304" s="175">
        <f t="shared" si="70"/>
        <v>0</v>
      </c>
      <c r="AP304" s="175">
        <f t="shared" si="71"/>
        <v>0</v>
      </c>
      <c r="AQ304" s="175">
        <f t="shared" si="72"/>
        <v>0</v>
      </c>
      <c r="AR304" s="175">
        <f t="shared" si="73"/>
        <v>0</v>
      </c>
      <c r="AS304" s="401">
        <f t="shared" si="74"/>
        <v>0</v>
      </c>
    </row>
    <row r="305" spans="2:45" ht="18" hidden="1" thickBot="1">
      <c r="B305" s="425"/>
      <c r="C305" s="375">
        <v>22</v>
      </c>
      <c r="D305" s="113"/>
      <c r="E305" s="271"/>
      <c r="F305" s="111"/>
      <c r="G305" s="131"/>
      <c r="H305" s="131"/>
      <c r="I305" s="110">
        <v>8</v>
      </c>
      <c r="J305" s="155"/>
      <c r="K305" s="156"/>
      <c r="L305" s="157"/>
      <c r="M305" s="149"/>
      <c r="N305" s="178"/>
      <c r="O305" s="179"/>
      <c r="P305" s="179"/>
      <c r="Q305" s="179"/>
      <c r="R305" s="179"/>
      <c r="S305" s="179"/>
      <c r="T305" s="179"/>
      <c r="U305" s="179"/>
      <c r="V305" s="179"/>
      <c r="W305" s="179"/>
      <c r="X305" s="179"/>
      <c r="Y305" s="179"/>
      <c r="Z305" s="178">
        <f>SUM(N305,P305,R305,T305,V305,X305,-AK305)</f>
        <v>0</v>
      </c>
      <c r="AA305" s="179">
        <f>SUM(O305,Q305,S305,U305,W305,Y305,-AS305)</f>
        <v>0</v>
      </c>
      <c r="AB305" s="366">
        <f>SUM(Z305:AA305)</f>
        <v>0</v>
      </c>
      <c r="AD305">
        <f t="shared" si="75"/>
        <v>0</v>
      </c>
      <c r="AE305" s="402">
        <f t="shared" si="61"/>
        <v>0</v>
      </c>
      <c r="AF305" s="175">
        <f t="shared" si="62"/>
        <v>0</v>
      </c>
      <c r="AG305" s="175">
        <f t="shared" si="63"/>
        <v>0</v>
      </c>
      <c r="AH305" s="175">
        <f t="shared" si="64"/>
        <v>0</v>
      </c>
      <c r="AI305" s="175">
        <f t="shared" si="65"/>
        <v>0</v>
      </c>
      <c r="AJ305" s="175">
        <f t="shared" si="66"/>
        <v>0</v>
      </c>
      <c r="AK305" s="396">
        <f t="shared" si="67"/>
        <v>0</v>
      </c>
      <c r="AL305" s="175"/>
      <c r="AM305" s="175">
        <f t="shared" si="68"/>
        <v>0</v>
      </c>
      <c r="AN305" s="175">
        <f t="shared" si="69"/>
        <v>0</v>
      </c>
      <c r="AO305" s="175">
        <f t="shared" si="70"/>
        <v>0</v>
      </c>
      <c r="AP305" s="175">
        <f t="shared" si="71"/>
        <v>0</v>
      </c>
      <c r="AQ305" s="175">
        <f t="shared" si="72"/>
        <v>0</v>
      </c>
      <c r="AR305" s="175">
        <f t="shared" si="73"/>
        <v>0</v>
      </c>
      <c r="AS305" s="401">
        <f t="shared" si="74"/>
        <v>0</v>
      </c>
    </row>
    <row r="306" spans="2:45" ht="18" hidden="1" thickBot="1">
      <c r="B306" s="425"/>
      <c r="C306" s="375">
        <v>23</v>
      </c>
      <c r="D306" s="113"/>
      <c r="E306" s="271"/>
      <c r="F306" s="111"/>
      <c r="G306" s="131"/>
      <c r="H306" s="131"/>
      <c r="I306" s="110">
        <v>8</v>
      </c>
      <c r="J306" s="155"/>
      <c r="K306" s="156"/>
      <c r="L306" s="157"/>
      <c r="M306" s="149"/>
      <c r="N306" s="178"/>
      <c r="O306" s="179"/>
      <c r="P306" s="179"/>
      <c r="Q306" s="179"/>
      <c r="R306" s="179"/>
      <c r="S306" s="179"/>
      <c r="T306" s="179"/>
      <c r="U306" s="179"/>
      <c r="V306" s="179"/>
      <c r="W306" s="179"/>
      <c r="X306" s="179"/>
      <c r="Y306" s="179"/>
      <c r="Z306" s="178">
        <f>SUM(N306,P306,R306,T306,V306,X306,-AK306)</f>
        <v>0</v>
      </c>
      <c r="AA306" s="179">
        <f>SUM(O306,Q306,S306,U306,W306,Y306,-AS306)</f>
        <v>0</v>
      </c>
      <c r="AB306" s="366">
        <f>SUM(Z306:AA306)</f>
        <v>0</v>
      </c>
      <c r="AD306">
        <f t="shared" si="75"/>
        <v>0</v>
      </c>
      <c r="AE306" s="402">
        <f t="shared" si="61"/>
        <v>0</v>
      </c>
      <c r="AF306" s="175">
        <f t="shared" si="62"/>
        <v>0</v>
      </c>
      <c r="AG306" s="175">
        <f t="shared" si="63"/>
        <v>0</v>
      </c>
      <c r="AH306" s="175">
        <f t="shared" si="64"/>
        <v>0</v>
      </c>
      <c r="AI306" s="175">
        <f t="shared" si="65"/>
        <v>0</v>
      </c>
      <c r="AJ306" s="175">
        <f t="shared" si="66"/>
        <v>0</v>
      </c>
      <c r="AK306" s="396">
        <f t="shared" si="67"/>
        <v>0</v>
      </c>
      <c r="AL306" s="175"/>
      <c r="AM306" s="175">
        <f t="shared" si="68"/>
        <v>0</v>
      </c>
      <c r="AN306" s="175">
        <f t="shared" si="69"/>
        <v>0</v>
      </c>
      <c r="AO306" s="175">
        <f t="shared" si="70"/>
        <v>0</v>
      </c>
      <c r="AP306" s="175">
        <f t="shared" si="71"/>
        <v>0</v>
      </c>
      <c r="AQ306" s="175">
        <f t="shared" si="72"/>
        <v>0</v>
      </c>
      <c r="AR306" s="175">
        <f t="shared" si="73"/>
        <v>0</v>
      </c>
      <c r="AS306" s="401">
        <f t="shared" si="74"/>
        <v>0</v>
      </c>
    </row>
    <row r="307" spans="2:45" ht="18" hidden="1" thickBot="1">
      <c r="B307" s="425"/>
      <c r="C307" s="375">
        <v>24</v>
      </c>
      <c r="D307" s="113"/>
      <c r="E307" s="271"/>
      <c r="F307" s="111"/>
      <c r="G307" s="131"/>
      <c r="H307" s="131"/>
      <c r="I307" s="110">
        <v>8</v>
      </c>
      <c r="J307" s="155"/>
      <c r="K307" s="156"/>
      <c r="L307" s="157"/>
      <c r="M307" s="149"/>
      <c r="N307" s="178"/>
      <c r="O307" s="179"/>
      <c r="P307" s="179"/>
      <c r="Q307" s="179"/>
      <c r="R307" s="179"/>
      <c r="S307" s="179"/>
      <c r="T307" s="179"/>
      <c r="U307" s="179"/>
      <c r="V307" s="179"/>
      <c r="W307" s="179"/>
      <c r="X307" s="179"/>
      <c r="Y307" s="179"/>
      <c r="Z307" s="178">
        <f>SUM(N307,P307,R307,T307,V307,X307,-AK307)</f>
        <v>0</v>
      </c>
      <c r="AA307" s="179">
        <f>SUM(O307,Q307,S307,U307,W307,Y307,-AS307)</f>
        <v>0</v>
      </c>
      <c r="AB307" s="366">
        <f>SUM(Z307:AA307)</f>
        <v>0</v>
      </c>
      <c r="AD307">
        <f t="shared" si="75"/>
        <v>0</v>
      </c>
      <c r="AE307" s="402">
        <f t="shared" si="61"/>
        <v>0</v>
      </c>
      <c r="AF307" s="175">
        <f t="shared" si="62"/>
        <v>0</v>
      </c>
      <c r="AG307" s="175">
        <f t="shared" si="63"/>
        <v>0</v>
      </c>
      <c r="AH307" s="175">
        <f t="shared" si="64"/>
        <v>0</v>
      </c>
      <c r="AI307" s="175">
        <f t="shared" si="65"/>
        <v>0</v>
      </c>
      <c r="AJ307" s="175">
        <f t="shared" si="66"/>
        <v>0</v>
      </c>
      <c r="AK307" s="396">
        <f t="shared" si="67"/>
        <v>0</v>
      </c>
      <c r="AL307" s="175"/>
      <c r="AM307" s="175">
        <f t="shared" si="68"/>
        <v>0</v>
      </c>
      <c r="AN307" s="175">
        <f t="shared" si="69"/>
        <v>0</v>
      </c>
      <c r="AO307" s="175">
        <f t="shared" si="70"/>
        <v>0</v>
      </c>
      <c r="AP307" s="175">
        <f t="shared" si="71"/>
        <v>0</v>
      </c>
      <c r="AQ307" s="175">
        <f t="shared" si="72"/>
        <v>0</v>
      </c>
      <c r="AR307" s="175">
        <f t="shared" si="73"/>
        <v>0</v>
      </c>
      <c r="AS307" s="401">
        <f t="shared" si="74"/>
        <v>0</v>
      </c>
    </row>
    <row r="308" spans="2:45" ht="18" hidden="1" thickBot="1">
      <c r="B308" s="425"/>
      <c r="C308" s="375">
        <v>25</v>
      </c>
      <c r="D308" s="113"/>
      <c r="E308" s="271"/>
      <c r="F308" s="111"/>
      <c r="G308" s="131"/>
      <c r="H308" s="131"/>
      <c r="I308" s="110">
        <v>8</v>
      </c>
      <c r="J308" s="155"/>
      <c r="K308" s="156"/>
      <c r="L308" s="157"/>
      <c r="M308" s="149"/>
      <c r="N308" s="178"/>
      <c r="O308" s="179"/>
      <c r="P308" s="179"/>
      <c r="Q308" s="179"/>
      <c r="R308" s="179"/>
      <c r="S308" s="179"/>
      <c r="T308" s="179"/>
      <c r="U308" s="179"/>
      <c r="V308" s="179"/>
      <c r="W308" s="179"/>
      <c r="X308" s="179"/>
      <c r="Y308" s="179"/>
      <c r="Z308" s="178">
        <f>SUM(N308,P308,R308,T308,V308,X308,-AK308)</f>
        <v>0</v>
      </c>
      <c r="AA308" s="179">
        <f>SUM(O308,Q308,S308,U308,W308,Y308,-AS308)</f>
        <v>0</v>
      </c>
      <c r="AB308" s="366">
        <f>SUM(Z308:AA308)</f>
        <v>0</v>
      </c>
      <c r="AD308">
        <f t="shared" si="75"/>
        <v>0</v>
      </c>
      <c r="AE308" s="402">
        <f t="shared" si="61"/>
        <v>0</v>
      </c>
      <c r="AF308" s="175">
        <f t="shared" si="62"/>
        <v>0</v>
      </c>
      <c r="AG308" s="175">
        <f t="shared" si="63"/>
        <v>0</v>
      </c>
      <c r="AH308" s="175">
        <f t="shared" si="64"/>
        <v>0</v>
      </c>
      <c r="AI308" s="175">
        <f t="shared" si="65"/>
        <v>0</v>
      </c>
      <c r="AJ308" s="175">
        <f t="shared" si="66"/>
        <v>0</v>
      </c>
      <c r="AK308" s="396">
        <f t="shared" si="67"/>
        <v>0</v>
      </c>
      <c r="AL308" s="175"/>
      <c r="AM308" s="175">
        <f t="shared" si="68"/>
        <v>0</v>
      </c>
      <c r="AN308" s="175">
        <f t="shared" si="69"/>
        <v>0</v>
      </c>
      <c r="AO308" s="175">
        <f t="shared" si="70"/>
        <v>0</v>
      </c>
      <c r="AP308" s="175">
        <f t="shared" si="71"/>
        <v>0</v>
      </c>
      <c r="AQ308" s="175">
        <f t="shared" si="72"/>
        <v>0</v>
      </c>
      <c r="AR308" s="175">
        <f t="shared" si="73"/>
        <v>0</v>
      </c>
      <c r="AS308" s="401">
        <f t="shared" si="74"/>
        <v>0</v>
      </c>
    </row>
    <row r="309" spans="2:45" ht="18" hidden="1" thickBot="1">
      <c r="B309" s="425"/>
      <c r="C309" s="375">
        <v>26</v>
      </c>
      <c r="D309" s="113"/>
      <c r="E309" s="271"/>
      <c r="F309" s="111"/>
      <c r="G309" s="131"/>
      <c r="H309" s="131"/>
      <c r="I309" s="110">
        <v>8</v>
      </c>
      <c r="J309" s="155"/>
      <c r="K309" s="156"/>
      <c r="L309" s="157"/>
      <c r="M309" s="149"/>
      <c r="N309" s="178"/>
      <c r="O309" s="179"/>
      <c r="P309" s="179"/>
      <c r="Q309" s="179"/>
      <c r="R309" s="179"/>
      <c r="S309" s="179"/>
      <c r="T309" s="179"/>
      <c r="U309" s="179"/>
      <c r="V309" s="179"/>
      <c r="W309" s="179"/>
      <c r="X309" s="179"/>
      <c r="Y309" s="179"/>
      <c r="Z309" s="178">
        <f>SUM(N309,P309,R309,T309,V309,X309,-AK309)</f>
        <v>0</v>
      </c>
      <c r="AA309" s="179">
        <f>SUM(O309,Q309,S309,U309,W309,Y309,-AS309)</f>
        <v>0</v>
      </c>
      <c r="AB309" s="366">
        <f>SUM(Z309:AA309)</f>
        <v>0</v>
      </c>
      <c r="AD309">
        <f t="shared" si="75"/>
        <v>0</v>
      </c>
      <c r="AE309" s="402">
        <f t="shared" si="61"/>
        <v>0</v>
      </c>
      <c r="AF309" s="175">
        <f t="shared" si="62"/>
        <v>0</v>
      </c>
      <c r="AG309" s="175">
        <f t="shared" si="63"/>
        <v>0</v>
      </c>
      <c r="AH309" s="175">
        <f t="shared" si="64"/>
        <v>0</v>
      </c>
      <c r="AI309" s="175">
        <f t="shared" si="65"/>
        <v>0</v>
      </c>
      <c r="AJ309" s="175">
        <f t="shared" si="66"/>
        <v>0</v>
      </c>
      <c r="AK309" s="396">
        <f t="shared" si="67"/>
        <v>0</v>
      </c>
      <c r="AL309" s="175"/>
      <c r="AM309" s="175">
        <f t="shared" si="68"/>
        <v>0</v>
      </c>
      <c r="AN309" s="175">
        <f t="shared" si="69"/>
        <v>0</v>
      </c>
      <c r="AO309" s="175">
        <f t="shared" si="70"/>
        <v>0</v>
      </c>
      <c r="AP309" s="175">
        <f t="shared" si="71"/>
        <v>0</v>
      </c>
      <c r="AQ309" s="175">
        <f t="shared" si="72"/>
        <v>0</v>
      </c>
      <c r="AR309" s="175">
        <f t="shared" si="73"/>
        <v>0</v>
      </c>
      <c r="AS309" s="401">
        <f t="shared" si="74"/>
        <v>0</v>
      </c>
    </row>
    <row r="310" spans="2:45" ht="18" hidden="1" thickBot="1">
      <c r="B310" s="425"/>
      <c r="C310" s="375">
        <v>27</v>
      </c>
      <c r="D310" s="113"/>
      <c r="E310" s="271"/>
      <c r="F310" s="111"/>
      <c r="G310" s="131"/>
      <c r="H310" s="131"/>
      <c r="I310" s="110">
        <v>8</v>
      </c>
      <c r="J310" s="155"/>
      <c r="K310" s="156"/>
      <c r="L310" s="157"/>
      <c r="M310" s="149"/>
      <c r="N310" s="178"/>
      <c r="O310" s="179"/>
      <c r="P310" s="179"/>
      <c r="Q310" s="179"/>
      <c r="R310" s="179"/>
      <c r="S310" s="179"/>
      <c r="T310" s="179"/>
      <c r="U310" s="179"/>
      <c r="V310" s="179"/>
      <c r="W310" s="179"/>
      <c r="X310" s="179"/>
      <c r="Y310" s="179"/>
      <c r="Z310" s="178">
        <f>SUM(N310,P310,R310,T310,V310,X310,-AK310)</f>
        <v>0</v>
      </c>
      <c r="AA310" s="179">
        <f>SUM(O310,Q310,S310,U310,W310,Y310,-AS310)</f>
        <v>0</v>
      </c>
      <c r="AB310" s="366">
        <f>SUM(Z310:AA310)</f>
        <v>0</v>
      </c>
      <c r="AD310">
        <f t="shared" si="75"/>
        <v>0</v>
      </c>
      <c r="AE310" s="402">
        <f t="shared" si="61"/>
        <v>0</v>
      </c>
      <c r="AF310" s="175">
        <f t="shared" si="62"/>
        <v>0</v>
      </c>
      <c r="AG310" s="175">
        <f t="shared" si="63"/>
        <v>0</v>
      </c>
      <c r="AH310" s="175">
        <f t="shared" si="64"/>
        <v>0</v>
      </c>
      <c r="AI310" s="175">
        <f t="shared" si="65"/>
        <v>0</v>
      </c>
      <c r="AJ310" s="175">
        <f t="shared" si="66"/>
        <v>0</v>
      </c>
      <c r="AK310" s="396">
        <f t="shared" si="67"/>
        <v>0</v>
      </c>
      <c r="AL310" s="175"/>
      <c r="AM310" s="175">
        <f t="shared" si="68"/>
        <v>0</v>
      </c>
      <c r="AN310" s="175">
        <f t="shared" si="69"/>
        <v>0</v>
      </c>
      <c r="AO310" s="175">
        <f t="shared" si="70"/>
        <v>0</v>
      </c>
      <c r="AP310" s="175">
        <f t="shared" si="71"/>
        <v>0</v>
      </c>
      <c r="AQ310" s="175">
        <f t="shared" si="72"/>
        <v>0</v>
      </c>
      <c r="AR310" s="175">
        <f t="shared" si="73"/>
        <v>0</v>
      </c>
      <c r="AS310" s="401">
        <f t="shared" si="74"/>
        <v>0</v>
      </c>
    </row>
    <row r="311" spans="2:45" ht="18" hidden="1" thickBot="1">
      <c r="B311" s="425"/>
      <c r="C311" s="375">
        <v>28</v>
      </c>
      <c r="D311" s="113"/>
      <c r="E311" s="271"/>
      <c r="F311" s="111"/>
      <c r="G311" s="131"/>
      <c r="H311" s="131"/>
      <c r="I311" s="110">
        <v>8</v>
      </c>
      <c r="J311" s="155"/>
      <c r="K311" s="156"/>
      <c r="L311" s="157"/>
      <c r="M311" s="149"/>
      <c r="N311" s="178"/>
      <c r="O311" s="179"/>
      <c r="P311" s="179"/>
      <c r="Q311" s="179"/>
      <c r="R311" s="179"/>
      <c r="S311" s="179"/>
      <c r="T311" s="179"/>
      <c r="U311" s="179"/>
      <c r="V311" s="179"/>
      <c r="W311" s="179"/>
      <c r="X311" s="179"/>
      <c r="Y311" s="179"/>
      <c r="Z311" s="178">
        <f>SUM(N311,P311,R311,T311,V311,X311,-AK311)</f>
        <v>0</v>
      </c>
      <c r="AA311" s="179">
        <f>SUM(O311,Q311,S311,U311,W311,Y311,-AS311)</f>
        <v>0</v>
      </c>
      <c r="AB311" s="366">
        <f>SUM(Z311:AA311)</f>
        <v>0</v>
      </c>
      <c r="AD311">
        <f t="shared" si="75"/>
        <v>0</v>
      </c>
      <c r="AE311" s="402">
        <f t="shared" si="61"/>
        <v>0</v>
      </c>
      <c r="AF311" s="175">
        <f t="shared" si="62"/>
        <v>0</v>
      </c>
      <c r="AG311" s="175">
        <f t="shared" si="63"/>
        <v>0</v>
      </c>
      <c r="AH311" s="175">
        <f t="shared" si="64"/>
        <v>0</v>
      </c>
      <c r="AI311" s="175">
        <f t="shared" si="65"/>
        <v>0</v>
      </c>
      <c r="AJ311" s="175">
        <f t="shared" si="66"/>
        <v>0</v>
      </c>
      <c r="AK311" s="396">
        <f t="shared" si="67"/>
        <v>0</v>
      </c>
      <c r="AL311" s="175"/>
      <c r="AM311" s="175">
        <f t="shared" si="68"/>
        <v>0</v>
      </c>
      <c r="AN311" s="175">
        <f t="shared" si="69"/>
        <v>0</v>
      </c>
      <c r="AO311" s="175">
        <f t="shared" si="70"/>
        <v>0</v>
      </c>
      <c r="AP311" s="175">
        <f t="shared" si="71"/>
        <v>0</v>
      </c>
      <c r="AQ311" s="175">
        <f t="shared" si="72"/>
        <v>0</v>
      </c>
      <c r="AR311" s="175">
        <f t="shared" si="73"/>
        <v>0</v>
      </c>
      <c r="AS311" s="401">
        <f t="shared" si="74"/>
        <v>0</v>
      </c>
    </row>
    <row r="312" spans="2:45" ht="18" hidden="1" thickBot="1">
      <c r="B312" s="425"/>
      <c r="C312" s="375">
        <v>29</v>
      </c>
      <c r="D312" s="113"/>
      <c r="E312" s="271"/>
      <c r="F312" s="111"/>
      <c r="G312" s="131"/>
      <c r="H312" s="131"/>
      <c r="I312" s="110">
        <v>8</v>
      </c>
      <c r="J312" s="155"/>
      <c r="K312" s="156"/>
      <c r="L312" s="157"/>
      <c r="M312" s="149"/>
      <c r="N312" s="178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8">
        <f>SUM(N312,P312,R312,T312,V312,X312,-AK312)</f>
        <v>0</v>
      </c>
      <c r="AA312" s="179">
        <f>SUM(O312,Q312,S312,U312,W312,Y312,-AS312)</f>
        <v>0</v>
      </c>
      <c r="AB312" s="366">
        <f>SUM(Z312:AA312)</f>
        <v>0</v>
      </c>
      <c r="AD312">
        <f t="shared" si="75"/>
        <v>0</v>
      </c>
      <c r="AE312" s="402">
        <f t="shared" si="61"/>
        <v>0</v>
      </c>
      <c r="AF312" s="175">
        <f t="shared" si="62"/>
        <v>0</v>
      </c>
      <c r="AG312" s="175">
        <f t="shared" si="63"/>
        <v>0</v>
      </c>
      <c r="AH312" s="175">
        <f t="shared" si="64"/>
        <v>0</v>
      </c>
      <c r="AI312" s="175">
        <f t="shared" si="65"/>
        <v>0</v>
      </c>
      <c r="AJ312" s="175">
        <f t="shared" si="66"/>
        <v>0</v>
      </c>
      <c r="AK312" s="396">
        <f t="shared" si="67"/>
        <v>0</v>
      </c>
      <c r="AL312" s="175"/>
      <c r="AM312" s="175">
        <f t="shared" si="68"/>
        <v>0</v>
      </c>
      <c r="AN312" s="175">
        <f t="shared" si="69"/>
        <v>0</v>
      </c>
      <c r="AO312" s="175">
        <f t="shared" si="70"/>
        <v>0</v>
      </c>
      <c r="AP312" s="175">
        <f t="shared" si="71"/>
        <v>0</v>
      </c>
      <c r="AQ312" s="175">
        <f t="shared" si="72"/>
        <v>0</v>
      </c>
      <c r="AR312" s="175">
        <f t="shared" si="73"/>
        <v>0</v>
      </c>
      <c r="AS312" s="401">
        <f t="shared" si="74"/>
        <v>0</v>
      </c>
    </row>
    <row r="313" spans="2:45" ht="18" hidden="1" thickBot="1">
      <c r="B313" s="425"/>
      <c r="C313" s="375">
        <v>30</v>
      </c>
      <c r="D313" s="113"/>
      <c r="E313" s="271"/>
      <c r="F313" s="111"/>
      <c r="G313" s="131"/>
      <c r="H313" s="131"/>
      <c r="I313" s="110">
        <v>8</v>
      </c>
      <c r="J313" s="155"/>
      <c r="K313" s="156"/>
      <c r="L313" s="157"/>
      <c r="M313" s="149"/>
      <c r="N313" s="178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8">
        <f>SUM(N313,P313,R313,T313,V313,X313,-AK313)</f>
        <v>0</v>
      </c>
      <c r="AA313" s="179">
        <f>SUM(O313,Q313,S313,U313,W313,Y313,-AS313)</f>
        <v>0</v>
      </c>
      <c r="AB313" s="366">
        <f>SUM(Z313:AA313)</f>
        <v>0</v>
      </c>
      <c r="AD313">
        <f t="shared" si="75"/>
        <v>0</v>
      </c>
      <c r="AE313" s="402">
        <f t="shared" si="61"/>
        <v>0</v>
      </c>
      <c r="AF313" s="175">
        <f t="shared" si="62"/>
        <v>0</v>
      </c>
      <c r="AG313" s="175">
        <f t="shared" si="63"/>
        <v>0</v>
      </c>
      <c r="AH313" s="175">
        <f t="shared" si="64"/>
        <v>0</v>
      </c>
      <c r="AI313" s="175">
        <f t="shared" si="65"/>
        <v>0</v>
      </c>
      <c r="AJ313" s="175">
        <f t="shared" si="66"/>
        <v>0</v>
      </c>
      <c r="AK313" s="396">
        <f t="shared" si="67"/>
        <v>0</v>
      </c>
      <c r="AL313" s="175"/>
      <c r="AM313" s="175">
        <f t="shared" si="68"/>
        <v>0</v>
      </c>
      <c r="AN313" s="175">
        <f t="shared" si="69"/>
        <v>0</v>
      </c>
      <c r="AO313" s="175">
        <f t="shared" si="70"/>
        <v>0</v>
      </c>
      <c r="AP313" s="175">
        <f t="shared" si="71"/>
        <v>0</v>
      </c>
      <c r="AQ313" s="175">
        <f t="shared" si="72"/>
        <v>0</v>
      </c>
      <c r="AR313" s="175">
        <f t="shared" si="73"/>
        <v>0</v>
      </c>
      <c r="AS313" s="401">
        <f t="shared" si="74"/>
        <v>0</v>
      </c>
    </row>
    <row r="314" spans="2:45" ht="16.5" hidden="1" thickBot="1">
      <c r="B314" s="425"/>
      <c r="C314" s="375">
        <v>31</v>
      </c>
      <c r="D314" s="113"/>
      <c r="E314" s="271"/>
      <c r="F314" s="111"/>
      <c r="G314" s="131"/>
      <c r="H314" s="131"/>
      <c r="I314" s="110">
        <v>8</v>
      </c>
      <c r="J314" s="155"/>
      <c r="K314" s="156"/>
      <c r="L314" s="157"/>
      <c r="M314" s="149"/>
      <c r="N314" s="178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8">
        <f>SUM(N314,P314,R314,T314,V314,X314,-AK314)</f>
        <v>0</v>
      </c>
      <c r="AA314" s="179">
        <f>SUM(O314,Q314,S314,U314,W314,Y314,-AS314)</f>
        <v>0</v>
      </c>
      <c r="AB314" s="366">
        <f>SUM(Z314:AA314)</f>
        <v>0</v>
      </c>
      <c r="AD314">
        <f t="shared" si="75"/>
        <v>0</v>
      </c>
      <c r="AE314" s="402">
        <f t="shared" si="61"/>
        <v>0</v>
      </c>
      <c r="AF314" s="175">
        <f t="shared" si="62"/>
        <v>0</v>
      </c>
      <c r="AG314" s="175">
        <f t="shared" si="63"/>
        <v>0</v>
      </c>
      <c r="AH314" s="175">
        <f t="shared" si="64"/>
        <v>0</v>
      </c>
      <c r="AI314" s="175">
        <f t="shared" si="65"/>
        <v>0</v>
      </c>
      <c r="AJ314" s="175">
        <f t="shared" si="66"/>
        <v>0</v>
      </c>
      <c r="AK314" s="396">
        <f t="shared" si="67"/>
        <v>0</v>
      </c>
      <c r="AL314" s="175"/>
      <c r="AM314" s="175">
        <f t="shared" si="68"/>
        <v>0</v>
      </c>
      <c r="AN314" s="175">
        <f t="shared" si="69"/>
        <v>0</v>
      </c>
      <c r="AO314" s="175">
        <f t="shared" si="70"/>
        <v>0</v>
      </c>
      <c r="AP314" s="175">
        <f t="shared" si="71"/>
        <v>0</v>
      </c>
      <c r="AQ314" s="175">
        <f t="shared" si="72"/>
        <v>0</v>
      </c>
      <c r="AR314" s="175">
        <f t="shared" si="73"/>
        <v>0</v>
      </c>
      <c r="AS314" s="401">
        <f t="shared" si="74"/>
        <v>0</v>
      </c>
    </row>
    <row r="315" spans="2:45" ht="18" hidden="1" thickBot="1">
      <c r="B315" s="425"/>
      <c r="C315" s="375">
        <v>32</v>
      </c>
      <c r="D315" s="113"/>
      <c r="E315" s="271"/>
      <c r="F315" s="111"/>
      <c r="G315" s="131"/>
      <c r="H315" s="131"/>
      <c r="I315" s="110">
        <v>8</v>
      </c>
      <c r="J315" s="155"/>
      <c r="K315" s="156"/>
      <c r="L315" s="157"/>
      <c r="M315" s="149"/>
      <c r="N315" s="178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8">
        <f>SUM(N315,P315,R315,T315,V315,X315,-AK315)</f>
        <v>0</v>
      </c>
      <c r="AA315" s="179">
        <f>SUM(O315,Q315,S315,U315,W315,Y315,-AS315)</f>
        <v>0</v>
      </c>
      <c r="AB315" s="366">
        <f>SUM(Z315:AA315)</f>
        <v>0</v>
      </c>
      <c r="AD315">
        <f t="shared" si="75"/>
        <v>0</v>
      </c>
      <c r="AE315" s="402">
        <f t="shared" si="61"/>
        <v>0</v>
      </c>
      <c r="AF315" s="175">
        <f t="shared" si="62"/>
        <v>0</v>
      </c>
      <c r="AG315" s="175">
        <f t="shared" si="63"/>
        <v>0</v>
      </c>
      <c r="AH315" s="175">
        <f t="shared" si="64"/>
        <v>0</v>
      </c>
      <c r="AI315" s="175">
        <f t="shared" si="65"/>
        <v>0</v>
      </c>
      <c r="AJ315" s="175">
        <f t="shared" si="66"/>
        <v>0</v>
      </c>
      <c r="AK315" s="396">
        <f t="shared" si="67"/>
        <v>0</v>
      </c>
      <c r="AL315" s="175"/>
      <c r="AM315" s="175">
        <f t="shared" si="68"/>
        <v>0</v>
      </c>
      <c r="AN315" s="175">
        <f t="shared" si="69"/>
        <v>0</v>
      </c>
      <c r="AO315" s="175">
        <f t="shared" si="70"/>
        <v>0</v>
      </c>
      <c r="AP315" s="175">
        <f t="shared" si="71"/>
        <v>0</v>
      </c>
      <c r="AQ315" s="175">
        <f t="shared" si="72"/>
        <v>0</v>
      </c>
      <c r="AR315" s="175">
        <f t="shared" si="73"/>
        <v>0</v>
      </c>
      <c r="AS315" s="401">
        <f t="shared" si="74"/>
        <v>0</v>
      </c>
    </row>
    <row r="316" spans="2:45" ht="18" hidden="1" thickBot="1">
      <c r="B316" s="425"/>
      <c r="C316" s="375">
        <v>33</v>
      </c>
      <c r="D316" s="113"/>
      <c r="E316" s="271"/>
      <c r="F316" s="111"/>
      <c r="G316" s="131"/>
      <c r="H316" s="131"/>
      <c r="I316" s="110">
        <v>8</v>
      </c>
      <c r="J316" s="155"/>
      <c r="K316" s="156"/>
      <c r="L316" s="157"/>
      <c r="M316" s="149"/>
      <c r="N316" s="178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8">
        <f>SUM(N316,P316,R316,T316,V316,X316,-AK316)</f>
        <v>0</v>
      </c>
      <c r="AA316" s="179">
        <f>SUM(O316,Q316,S316,U316,W316,Y316,-AS316)</f>
        <v>0</v>
      </c>
      <c r="AB316" s="366">
        <f>SUM(Z316:AA316)</f>
        <v>0</v>
      </c>
      <c r="AD316">
        <f t="shared" si="75"/>
        <v>0</v>
      </c>
      <c r="AE316" s="402">
        <f t="shared" si="61"/>
        <v>0</v>
      </c>
      <c r="AF316" s="175">
        <f t="shared" si="62"/>
        <v>0</v>
      </c>
      <c r="AG316" s="175">
        <f t="shared" si="63"/>
        <v>0</v>
      </c>
      <c r="AH316" s="175">
        <f t="shared" si="64"/>
        <v>0</v>
      </c>
      <c r="AI316" s="175">
        <f t="shared" si="65"/>
        <v>0</v>
      </c>
      <c r="AJ316" s="175">
        <f t="shared" si="66"/>
        <v>0</v>
      </c>
      <c r="AK316" s="396">
        <f t="shared" si="67"/>
        <v>0</v>
      </c>
      <c r="AL316" s="175"/>
      <c r="AM316" s="175">
        <f t="shared" si="68"/>
        <v>0</v>
      </c>
      <c r="AN316" s="175">
        <f t="shared" si="69"/>
        <v>0</v>
      </c>
      <c r="AO316" s="175">
        <f t="shared" si="70"/>
        <v>0</v>
      </c>
      <c r="AP316" s="175">
        <f t="shared" si="71"/>
        <v>0</v>
      </c>
      <c r="AQ316" s="175">
        <f t="shared" si="72"/>
        <v>0</v>
      </c>
      <c r="AR316" s="175">
        <f t="shared" si="73"/>
        <v>0</v>
      </c>
      <c r="AS316" s="401">
        <f t="shared" si="74"/>
        <v>0</v>
      </c>
    </row>
    <row r="317" spans="2:45" ht="18" hidden="1" thickBot="1">
      <c r="B317" s="425"/>
      <c r="C317" s="375">
        <v>34</v>
      </c>
      <c r="D317" s="113"/>
      <c r="E317" s="271"/>
      <c r="F317" s="111"/>
      <c r="G317" s="131"/>
      <c r="H317" s="131"/>
      <c r="I317" s="110">
        <v>8</v>
      </c>
      <c r="J317" s="155"/>
      <c r="K317" s="156"/>
      <c r="L317" s="157"/>
      <c r="M317" s="149"/>
      <c r="N317" s="178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8">
        <f>SUM(N317,P317,R317,T317,V317,X317,-AK317)</f>
        <v>0</v>
      </c>
      <c r="AA317" s="179">
        <f>SUM(O317,Q317,S317,U317,W317,Y317,-AS317)</f>
        <v>0</v>
      </c>
      <c r="AB317" s="366">
        <f>SUM(Z317:AA317)</f>
        <v>0</v>
      </c>
      <c r="AD317">
        <f t="shared" si="75"/>
        <v>0</v>
      </c>
      <c r="AE317" s="402">
        <f t="shared" si="61"/>
        <v>0</v>
      </c>
      <c r="AF317" s="175">
        <f t="shared" si="62"/>
        <v>0</v>
      </c>
      <c r="AG317" s="175">
        <f t="shared" si="63"/>
        <v>0</v>
      </c>
      <c r="AH317" s="175">
        <f t="shared" si="64"/>
        <v>0</v>
      </c>
      <c r="AI317" s="175">
        <f t="shared" si="65"/>
        <v>0</v>
      </c>
      <c r="AJ317" s="175">
        <f t="shared" si="66"/>
        <v>0</v>
      </c>
      <c r="AK317" s="396">
        <f t="shared" si="67"/>
        <v>0</v>
      </c>
      <c r="AL317" s="175"/>
      <c r="AM317" s="175">
        <f t="shared" si="68"/>
        <v>0</v>
      </c>
      <c r="AN317" s="175">
        <f t="shared" si="69"/>
        <v>0</v>
      </c>
      <c r="AO317" s="175">
        <f t="shared" si="70"/>
        <v>0</v>
      </c>
      <c r="AP317" s="175">
        <f t="shared" si="71"/>
        <v>0</v>
      </c>
      <c r="AQ317" s="175">
        <f t="shared" si="72"/>
        <v>0</v>
      </c>
      <c r="AR317" s="175">
        <f t="shared" si="73"/>
        <v>0</v>
      </c>
      <c r="AS317" s="401">
        <f t="shared" si="74"/>
        <v>0</v>
      </c>
    </row>
    <row r="318" spans="2:45" ht="18" hidden="1" thickBot="1">
      <c r="B318" s="425"/>
      <c r="C318" s="375">
        <v>35</v>
      </c>
      <c r="D318" s="113"/>
      <c r="E318" s="271"/>
      <c r="F318" s="111"/>
      <c r="G318" s="131"/>
      <c r="H318" s="131"/>
      <c r="I318" s="110">
        <v>8</v>
      </c>
      <c r="J318" s="155"/>
      <c r="K318" s="156"/>
      <c r="L318" s="157"/>
      <c r="M318" s="149"/>
      <c r="N318" s="178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8">
        <f>SUM(N318,P318,R318,T318,V318,X318,-AK318)</f>
        <v>0</v>
      </c>
      <c r="AA318" s="179">
        <f>SUM(O318,Q318,S318,U318,W318,Y318,-AS318)</f>
        <v>0</v>
      </c>
      <c r="AB318" s="366">
        <f>SUM(Z318:AA318)</f>
        <v>0</v>
      </c>
      <c r="AD318">
        <f t="shared" si="75"/>
        <v>0</v>
      </c>
      <c r="AE318" s="402">
        <f t="shared" si="61"/>
        <v>0</v>
      </c>
      <c r="AF318" s="175">
        <f t="shared" si="62"/>
        <v>0</v>
      </c>
      <c r="AG318" s="175">
        <f t="shared" si="63"/>
        <v>0</v>
      </c>
      <c r="AH318" s="175">
        <f t="shared" si="64"/>
        <v>0</v>
      </c>
      <c r="AI318" s="175">
        <f t="shared" si="65"/>
        <v>0</v>
      </c>
      <c r="AJ318" s="175">
        <f t="shared" si="66"/>
        <v>0</v>
      </c>
      <c r="AK318" s="396">
        <f t="shared" si="67"/>
        <v>0</v>
      </c>
      <c r="AL318" s="175"/>
      <c r="AM318" s="175">
        <f t="shared" si="68"/>
        <v>0</v>
      </c>
      <c r="AN318" s="175">
        <f t="shared" si="69"/>
        <v>0</v>
      </c>
      <c r="AO318" s="175">
        <f t="shared" si="70"/>
        <v>0</v>
      </c>
      <c r="AP318" s="175">
        <f t="shared" si="71"/>
        <v>0</v>
      </c>
      <c r="AQ318" s="175">
        <f t="shared" si="72"/>
        <v>0</v>
      </c>
      <c r="AR318" s="175">
        <f t="shared" si="73"/>
        <v>0</v>
      </c>
      <c r="AS318" s="401">
        <f t="shared" si="74"/>
        <v>0</v>
      </c>
    </row>
    <row r="319" spans="2:45" ht="18" hidden="1" thickBot="1">
      <c r="B319" s="425"/>
      <c r="C319" s="375">
        <v>36</v>
      </c>
      <c r="D319" s="113"/>
      <c r="E319" s="271"/>
      <c r="F319" s="111"/>
      <c r="G319" s="131"/>
      <c r="H319" s="131"/>
      <c r="I319" s="110">
        <v>8</v>
      </c>
      <c r="J319" s="155"/>
      <c r="K319" s="156"/>
      <c r="L319" s="157"/>
      <c r="M319" s="149"/>
      <c r="N319" s="178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8">
        <f>SUM(N319,P319,R319,T319,V319,X319,-AK319)</f>
        <v>0</v>
      </c>
      <c r="AA319" s="179">
        <f>SUM(O319,Q319,S319,U319,W319,Y319,-AS319)</f>
        <v>0</v>
      </c>
      <c r="AB319" s="366">
        <f>SUM(Z319:AA319)</f>
        <v>0</v>
      </c>
      <c r="AD319">
        <f t="shared" si="75"/>
        <v>0</v>
      </c>
      <c r="AE319" s="402">
        <f t="shared" si="61"/>
        <v>0</v>
      </c>
      <c r="AF319" s="175">
        <f t="shared" si="62"/>
        <v>0</v>
      </c>
      <c r="AG319" s="175">
        <f t="shared" si="63"/>
        <v>0</v>
      </c>
      <c r="AH319" s="175">
        <f t="shared" si="64"/>
        <v>0</v>
      </c>
      <c r="AI319" s="175">
        <f t="shared" si="65"/>
        <v>0</v>
      </c>
      <c r="AJ319" s="175">
        <f t="shared" si="66"/>
        <v>0</v>
      </c>
      <c r="AK319" s="396">
        <f t="shared" si="67"/>
        <v>0</v>
      </c>
      <c r="AL319" s="175"/>
      <c r="AM319" s="175">
        <f t="shared" si="68"/>
        <v>0</v>
      </c>
      <c r="AN319" s="175">
        <f t="shared" si="69"/>
        <v>0</v>
      </c>
      <c r="AO319" s="175">
        <f t="shared" si="70"/>
        <v>0</v>
      </c>
      <c r="AP319" s="175">
        <f t="shared" si="71"/>
        <v>0</v>
      </c>
      <c r="AQ319" s="175">
        <f t="shared" si="72"/>
        <v>0</v>
      </c>
      <c r="AR319" s="175">
        <f t="shared" si="73"/>
        <v>0</v>
      </c>
      <c r="AS319" s="401">
        <f t="shared" si="74"/>
        <v>0</v>
      </c>
    </row>
    <row r="320" spans="2:45" ht="18" hidden="1" thickBot="1">
      <c r="B320" s="425"/>
      <c r="C320" s="375">
        <v>37</v>
      </c>
      <c r="D320" s="113"/>
      <c r="E320" s="271"/>
      <c r="F320" s="111"/>
      <c r="G320" s="131"/>
      <c r="H320" s="131"/>
      <c r="I320" s="110">
        <v>8</v>
      </c>
      <c r="J320" s="155"/>
      <c r="K320" s="156"/>
      <c r="L320" s="157"/>
      <c r="M320" s="149"/>
      <c r="N320" s="178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8">
        <f>SUM(N320,P320,R320,T320,V320,X320,-AK320)</f>
        <v>0</v>
      </c>
      <c r="AA320" s="179">
        <f>SUM(O320,Q320,S320,U320,W320,Y320,-AS320)</f>
        <v>0</v>
      </c>
      <c r="AB320" s="366">
        <f>SUM(Z320:AA320)</f>
        <v>0</v>
      </c>
      <c r="AD320">
        <f t="shared" si="75"/>
        <v>0</v>
      </c>
      <c r="AE320" s="402">
        <f t="shared" si="61"/>
        <v>0</v>
      </c>
      <c r="AF320" s="175">
        <f t="shared" si="62"/>
        <v>0</v>
      </c>
      <c r="AG320" s="175">
        <f t="shared" si="63"/>
        <v>0</v>
      </c>
      <c r="AH320" s="175">
        <f t="shared" si="64"/>
        <v>0</v>
      </c>
      <c r="AI320" s="175">
        <f t="shared" si="65"/>
        <v>0</v>
      </c>
      <c r="AJ320" s="175">
        <f t="shared" si="66"/>
        <v>0</v>
      </c>
      <c r="AK320" s="396">
        <f t="shared" si="67"/>
        <v>0</v>
      </c>
      <c r="AL320" s="175"/>
      <c r="AM320" s="175">
        <f t="shared" si="68"/>
        <v>0</v>
      </c>
      <c r="AN320" s="175">
        <f t="shared" si="69"/>
        <v>0</v>
      </c>
      <c r="AO320" s="175">
        <f t="shared" si="70"/>
        <v>0</v>
      </c>
      <c r="AP320" s="175">
        <f t="shared" si="71"/>
        <v>0</v>
      </c>
      <c r="AQ320" s="175">
        <f t="shared" si="72"/>
        <v>0</v>
      </c>
      <c r="AR320" s="175">
        <f t="shared" si="73"/>
        <v>0</v>
      </c>
      <c r="AS320" s="401">
        <f t="shared" si="74"/>
        <v>0</v>
      </c>
    </row>
    <row r="321" spans="2:45" ht="18" hidden="1" thickBot="1">
      <c r="B321" s="425"/>
      <c r="C321" s="375">
        <v>38</v>
      </c>
      <c r="D321" s="113"/>
      <c r="E321" s="271"/>
      <c r="F321" s="111"/>
      <c r="G321" s="131"/>
      <c r="H321" s="131"/>
      <c r="I321" s="110">
        <v>8</v>
      </c>
      <c r="J321" s="155"/>
      <c r="K321" s="156"/>
      <c r="L321" s="157"/>
      <c r="M321" s="149"/>
      <c r="N321" s="178"/>
      <c r="O321" s="179"/>
      <c r="P321" s="179"/>
      <c r="Q321" s="179"/>
      <c r="R321" s="179"/>
      <c r="S321" s="179"/>
      <c r="T321" s="179"/>
      <c r="U321" s="179"/>
      <c r="V321" s="179"/>
      <c r="W321" s="179"/>
      <c r="X321" s="179"/>
      <c r="Y321" s="179"/>
      <c r="Z321" s="178">
        <f>SUM(N321,P321,R321,T321,V321,X321,-AK321)</f>
        <v>0</v>
      </c>
      <c r="AA321" s="179">
        <f>SUM(O321,Q321,S321,U321,W321,Y321,-AS321)</f>
        <v>0</v>
      </c>
      <c r="AB321" s="366">
        <f>SUM(Z321:AA321)</f>
        <v>0</v>
      </c>
      <c r="AD321">
        <f t="shared" si="75"/>
        <v>0</v>
      </c>
      <c r="AE321" s="402">
        <f t="shared" si="61"/>
        <v>0</v>
      </c>
      <c r="AF321" s="175">
        <f t="shared" si="62"/>
        <v>0</v>
      </c>
      <c r="AG321" s="175">
        <f t="shared" si="63"/>
        <v>0</v>
      </c>
      <c r="AH321" s="175">
        <f t="shared" si="64"/>
        <v>0</v>
      </c>
      <c r="AI321" s="175">
        <f t="shared" si="65"/>
        <v>0</v>
      </c>
      <c r="AJ321" s="175">
        <f t="shared" si="66"/>
        <v>0</v>
      </c>
      <c r="AK321" s="396">
        <f t="shared" si="67"/>
        <v>0</v>
      </c>
      <c r="AL321" s="175"/>
      <c r="AM321" s="175">
        <f t="shared" si="68"/>
        <v>0</v>
      </c>
      <c r="AN321" s="175">
        <f t="shared" si="69"/>
        <v>0</v>
      </c>
      <c r="AO321" s="175">
        <f t="shared" si="70"/>
        <v>0</v>
      </c>
      <c r="AP321" s="175">
        <f t="shared" si="71"/>
        <v>0</v>
      </c>
      <c r="AQ321" s="175">
        <f t="shared" si="72"/>
        <v>0</v>
      </c>
      <c r="AR321" s="175">
        <f t="shared" si="73"/>
        <v>0</v>
      </c>
      <c r="AS321" s="401">
        <f t="shared" si="74"/>
        <v>0</v>
      </c>
    </row>
    <row r="322" spans="2:45" ht="18" hidden="1" thickBot="1">
      <c r="B322" s="425"/>
      <c r="C322" s="375">
        <v>39</v>
      </c>
      <c r="D322" s="113"/>
      <c r="E322" s="271"/>
      <c r="F322" s="111"/>
      <c r="G322" s="131"/>
      <c r="H322" s="131"/>
      <c r="I322" s="110">
        <v>8</v>
      </c>
      <c r="J322" s="155"/>
      <c r="K322" s="156"/>
      <c r="L322" s="157"/>
      <c r="M322" s="149"/>
      <c r="N322" s="178"/>
      <c r="O322" s="179"/>
      <c r="P322" s="179"/>
      <c r="Q322" s="179"/>
      <c r="R322" s="179"/>
      <c r="S322" s="179"/>
      <c r="T322" s="179"/>
      <c r="U322" s="179"/>
      <c r="V322" s="179"/>
      <c r="W322" s="179"/>
      <c r="X322" s="179"/>
      <c r="Y322" s="179"/>
      <c r="Z322" s="178">
        <f>SUM(N322,P322,R322,T322,V322,X322,-AK322)</f>
        <v>0</v>
      </c>
      <c r="AA322" s="179">
        <f>SUM(O322,Q322,S322,U322,W322,Y322,-AS322)</f>
        <v>0</v>
      </c>
      <c r="AB322" s="366">
        <f>SUM(Z322:AA322)</f>
        <v>0</v>
      </c>
      <c r="AD322">
        <f t="shared" si="75"/>
        <v>0</v>
      </c>
      <c r="AE322" s="402">
        <f t="shared" si="61"/>
        <v>0</v>
      </c>
      <c r="AF322" s="175">
        <f t="shared" si="62"/>
        <v>0</v>
      </c>
      <c r="AG322" s="175">
        <f t="shared" si="63"/>
        <v>0</v>
      </c>
      <c r="AH322" s="175">
        <f t="shared" si="64"/>
        <v>0</v>
      </c>
      <c r="AI322" s="175">
        <f t="shared" si="65"/>
        <v>0</v>
      </c>
      <c r="AJ322" s="175">
        <f t="shared" si="66"/>
        <v>0</v>
      </c>
      <c r="AK322" s="396">
        <f t="shared" si="67"/>
        <v>0</v>
      </c>
      <c r="AL322" s="175"/>
      <c r="AM322" s="175">
        <f t="shared" si="68"/>
        <v>0</v>
      </c>
      <c r="AN322" s="175">
        <f t="shared" si="69"/>
        <v>0</v>
      </c>
      <c r="AO322" s="175">
        <f t="shared" si="70"/>
        <v>0</v>
      </c>
      <c r="AP322" s="175">
        <f t="shared" si="71"/>
        <v>0</v>
      </c>
      <c r="AQ322" s="175">
        <f t="shared" si="72"/>
        <v>0</v>
      </c>
      <c r="AR322" s="175">
        <f t="shared" si="73"/>
        <v>0</v>
      </c>
      <c r="AS322" s="401">
        <f t="shared" si="74"/>
        <v>0</v>
      </c>
    </row>
    <row r="323" spans="2:45" ht="18" hidden="1" thickBot="1">
      <c r="B323" s="425"/>
      <c r="C323" s="375">
        <v>40</v>
      </c>
      <c r="D323" s="113"/>
      <c r="E323" s="271"/>
      <c r="F323" s="111"/>
      <c r="G323" s="131"/>
      <c r="H323" s="131"/>
      <c r="I323" s="110">
        <v>8</v>
      </c>
      <c r="J323" s="155"/>
      <c r="K323" s="156"/>
      <c r="L323" s="157"/>
      <c r="M323" s="149"/>
      <c r="N323" s="178"/>
      <c r="O323" s="179"/>
      <c r="P323" s="179"/>
      <c r="Q323" s="179"/>
      <c r="R323" s="179"/>
      <c r="S323" s="179"/>
      <c r="T323" s="179"/>
      <c r="U323" s="179"/>
      <c r="V323" s="179"/>
      <c r="W323" s="179"/>
      <c r="X323" s="179"/>
      <c r="Y323" s="179"/>
      <c r="Z323" s="178">
        <f>SUM(N323,P323,R323,T323,V323,X323,-AK323)</f>
        <v>0</v>
      </c>
      <c r="AA323" s="179">
        <f>SUM(O323,Q323,S323,U323,W323,Y323,-AS323)</f>
        <v>0</v>
      </c>
      <c r="AB323" s="366">
        <f>SUM(Z323:AA323)</f>
        <v>0</v>
      </c>
      <c r="AD323">
        <f t="shared" si="75"/>
        <v>0</v>
      </c>
      <c r="AE323" s="402">
        <f t="shared" si="61"/>
        <v>0</v>
      </c>
      <c r="AF323" s="175">
        <f t="shared" si="62"/>
        <v>0</v>
      </c>
      <c r="AG323" s="175">
        <f t="shared" si="63"/>
        <v>0</v>
      </c>
      <c r="AH323" s="175">
        <f t="shared" si="64"/>
        <v>0</v>
      </c>
      <c r="AI323" s="175">
        <f t="shared" si="65"/>
        <v>0</v>
      </c>
      <c r="AJ323" s="175">
        <f t="shared" si="66"/>
        <v>0</v>
      </c>
      <c r="AK323" s="396">
        <f t="shared" si="67"/>
        <v>0</v>
      </c>
      <c r="AL323" s="175"/>
      <c r="AM323" s="175">
        <f t="shared" si="68"/>
        <v>0</v>
      </c>
      <c r="AN323" s="175">
        <f t="shared" si="69"/>
        <v>0</v>
      </c>
      <c r="AO323" s="175">
        <f t="shared" si="70"/>
        <v>0</v>
      </c>
      <c r="AP323" s="175">
        <f t="shared" si="71"/>
        <v>0</v>
      </c>
      <c r="AQ323" s="175">
        <f t="shared" si="72"/>
        <v>0</v>
      </c>
      <c r="AR323" s="175">
        <f t="shared" si="73"/>
        <v>0</v>
      </c>
      <c r="AS323" s="401">
        <f t="shared" si="74"/>
        <v>0</v>
      </c>
    </row>
    <row r="324" spans="2:45" ht="16.5" customHeight="1">
      <c r="B324" s="456" t="str">
        <f>'[9]Tabelle1'!B4</f>
        <v>GC Ravensburg</v>
      </c>
      <c r="C324" s="376">
        <v>1</v>
      </c>
      <c r="D324" s="266" t="str">
        <f>'[9]Tabelle1'!B6</f>
        <v>Braisch, Georg</v>
      </c>
      <c r="E324" s="270">
        <f>'[9]Tabelle1'!C6</f>
        <v>9</v>
      </c>
      <c r="F324" s="267">
        <f>'[9]Tabelle1'!D6</f>
        <v>0</v>
      </c>
      <c r="G324" s="132"/>
      <c r="H324" s="132"/>
      <c r="I324" s="107">
        <v>9</v>
      </c>
      <c r="J324" s="153" t="s">
        <v>214</v>
      </c>
      <c r="K324" s="407">
        <v>14.7</v>
      </c>
      <c r="L324" s="154" t="s">
        <v>169</v>
      </c>
      <c r="M324" s="148" t="str">
        <f>B$324</f>
        <v>GC Ravensburg</v>
      </c>
      <c r="N324" s="176">
        <v>14</v>
      </c>
      <c r="O324" s="177">
        <v>30</v>
      </c>
      <c r="P324" s="177">
        <v>11</v>
      </c>
      <c r="Q324" s="177">
        <v>26</v>
      </c>
      <c r="R324" s="177">
        <v>17</v>
      </c>
      <c r="S324" s="177">
        <v>38</v>
      </c>
      <c r="T324" s="177">
        <v>16</v>
      </c>
      <c r="U324" s="177">
        <v>29</v>
      </c>
      <c r="V324" s="177"/>
      <c r="W324" s="177"/>
      <c r="X324" s="177"/>
      <c r="Y324" s="177"/>
      <c r="Z324" s="176">
        <f>SUM(N324,P324,R324,T324,V324,X324,-AK324)</f>
        <v>58</v>
      </c>
      <c r="AA324" s="177">
        <f>SUM(O324,Q324,S324,U324,W324,Y324,-AS324)</f>
        <v>123</v>
      </c>
      <c r="AB324" s="365">
        <f>SUM(Z324:AA324)</f>
        <v>181</v>
      </c>
      <c r="AD324">
        <f aca="true" t="shared" si="76" ref="AD324:AD411">IF($N$484="*",SUM(N324:O324),IF($P$484="*",SUM(P324:Q324),IF($R$484="*",SUM(R324:S324),IF($T$484="*",SUM(T324:U324),IF($V$484="*",SUM(V324:W324),IF($X$484="*",SUM(X324:Y324),0))))))</f>
        <v>0</v>
      </c>
      <c r="AE324" s="402">
        <f t="shared" si="61"/>
        <v>14</v>
      </c>
      <c r="AF324" s="175">
        <f t="shared" si="62"/>
        <v>11</v>
      </c>
      <c r="AG324" s="175">
        <f t="shared" si="63"/>
        <v>17</v>
      </c>
      <c r="AH324" s="175">
        <f t="shared" si="64"/>
        <v>16</v>
      </c>
      <c r="AI324" s="175">
        <f t="shared" si="65"/>
        <v>0</v>
      </c>
      <c r="AJ324" s="175">
        <f t="shared" si="66"/>
        <v>0</v>
      </c>
      <c r="AK324" s="396">
        <f t="shared" si="67"/>
        <v>0</v>
      </c>
      <c r="AL324" s="175"/>
      <c r="AM324" s="175">
        <f t="shared" si="68"/>
        <v>30</v>
      </c>
      <c r="AN324" s="175">
        <f t="shared" si="69"/>
        <v>26</v>
      </c>
      <c r="AO324" s="175">
        <f t="shared" si="70"/>
        <v>38</v>
      </c>
      <c r="AP324" s="175">
        <f t="shared" si="71"/>
        <v>29</v>
      </c>
      <c r="AQ324" s="175">
        <f t="shared" si="72"/>
        <v>0</v>
      </c>
      <c r="AR324" s="175">
        <f t="shared" si="73"/>
        <v>0</v>
      </c>
      <c r="AS324" s="401">
        <f t="shared" si="74"/>
        <v>0</v>
      </c>
    </row>
    <row r="325" spans="2:45" ht="15">
      <c r="B325" s="457" t="e">
        <f>'[9]Tabelle1'!#REF!</f>
        <v>#REF!</v>
      </c>
      <c r="C325" s="375">
        <v>2</v>
      </c>
      <c r="D325" s="268" t="str">
        <f>'[9]Tabelle1'!B7</f>
        <v>Braunschweig, Roland</v>
      </c>
      <c r="E325" s="271">
        <f>'[9]Tabelle1'!C7</f>
        <v>10.8</v>
      </c>
      <c r="F325" s="269">
        <f>'[9]Tabelle1'!D7</f>
        <v>0</v>
      </c>
      <c r="G325" s="131"/>
      <c r="H325" s="131"/>
      <c r="I325" s="112">
        <v>9</v>
      </c>
      <c r="J325" s="155" t="s">
        <v>275</v>
      </c>
      <c r="K325" s="156">
        <v>9.1</v>
      </c>
      <c r="L325" s="157">
        <v>0</v>
      </c>
      <c r="M325" s="149" t="str">
        <f>B$324</f>
        <v>GC Ravensburg</v>
      </c>
      <c r="N325" s="178"/>
      <c r="O325" s="179"/>
      <c r="P325" s="179">
        <v>24</v>
      </c>
      <c r="Q325" s="179">
        <v>33</v>
      </c>
      <c r="R325" s="179"/>
      <c r="S325" s="179"/>
      <c r="T325" s="179"/>
      <c r="U325" s="179"/>
      <c r="V325" s="179"/>
      <c r="W325" s="179"/>
      <c r="X325" s="179"/>
      <c r="Y325" s="179"/>
      <c r="Z325" s="178">
        <f>SUM(N325,P325,R325,T325,V325,X325,-AK325)</f>
        <v>24</v>
      </c>
      <c r="AA325" s="179">
        <f>SUM(O325,Q325,S325,U325,W325,Y325,-AS325)</f>
        <v>33</v>
      </c>
      <c r="AB325" s="366">
        <f>SUM(Z325:AA325)</f>
        <v>57</v>
      </c>
      <c r="AD325">
        <f t="shared" si="76"/>
        <v>0</v>
      </c>
      <c r="AE325" s="402">
        <f aca="true" t="shared" si="77" ref="AE325:AE388">N325</f>
        <v>0</v>
      </c>
      <c r="AF325" s="175">
        <f aca="true" t="shared" si="78" ref="AF325:AF388">P325</f>
        <v>24</v>
      </c>
      <c r="AG325" s="175">
        <f aca="true" t="shared" si="79" ref="AG325:AG388">R325</f>
        <v>0</v>
      </c>
      <c r="AH325" s="175">
        <f aca="true" t="shared" si="80" ref="AH325:AH388">T325</f>
        <v>0</v>
      </c>
      <c r="AI325" s="175">
        <f aca="true" t="shared" si="81" ref="AI325:AI388">V325</f>
        <v>0</v>
      </c>
      <c r="AJ325" s="175">
        <f aca="true" t="shared" si="82" ref="AJ325:AJ388">X325</f>
        <v>0</v>
      </c>
      <c r="AK325" s="396">
        <f aca="true" t="shared" si="83" ref="AK325:AK388">SMALL(AE325:AI325,1)</f>
        <v>0</v>
      </c>
      <c r="AL325" s="175"/>
      <c r="AM325" s="175">
        <f aca="true" t="shared" si="84" ref="AM325:AM388">O325</f>
        <v>0</v>
      </c>
      <c r="AN325" s="175">
        <f aca="true" t="shared" si="85" ref="AN325:AN388">Q325</f>
        <v>33</v>
      </c>
      <c r="AO325" s="175">
        <f aca="true" t="shared" si="86" ref="AO325:AO388">S325</f>
        <v>0</v>
      </c>
      <c r="AP325" s="175">
        <f aca="true" t="shared" si="87" ref="AP325:AP388">U325</f>
        <v>0</v>
      </c>
      <c r="AQ325" s="175">
        <f aca="true" t="shared" si="88" ref="AQ325:AQ388">W325</f>
        <v>0</v>
      </c>
      <c r="AR325" s="175">
        <f aca="true" t="shared" si="89" ref="AR325:AR388">Y325</f>
        <v>0</v>
      </c>
      <c r="AS325" s="401">
        <f aca="true" t="shared" si="90" ref="AS325:AS388">SMALL(AM325:AQ325,1)</f>
        <v>0</v>
      </c>
    </row>
    <row r="326" spans="2:45" ht="15">
      <c r="B326" s="457" t="e">
        <f>'[9]Tabelle1'!#REF!</f>
        <v>#REF!</v>
      </c>
      <c r="C326" s="375">
        <v>3</v>
      </c>
      <c r="D326" s="268" t="str">
        <f>'[9]Tabelle1'!B8</f>
        <v>Bertsche, Ludwig</v>
      </c>
      <c r="E326" s="271">
        <f>'[9]Tabelle1'!C8</f>
        <v>11.7</v>
      </c>
      <c r="F326" s="269" t="str">
        <f>'[9]Tabelle1'!D8</f>
        <v>x</v>
      </c>
      <c r="G326" s="131"/>
      <c r="H326" s="131"/>
      <c r="I326" s="112">
        <v>9</v>
      </c>
      <c r="J326" s="155" t="s">
        <v>217</v>
      </c>
      <c r="K326" s="156">
        <v>20.6</v>
      </c>
      <c r="L326" s="157" t="s">
        <v>169</v>
      </c>
      <c r="M326" s="149" t="str">
        <f>B$324</f>
        <v>GC Ravensburg</v>
      </c>
      <c r="N326" s="178">
        <v>4</v>
      </c>
      <c r="O326" s="179">
        <v>23</v>
      </c>
      <c r="P326" s="179">
        <v>13</v>
      </c>
      <c r="Q326" s="179">
        <v>34</v>
      </c>
      <c r="R326" s="179">
        <v>4</v>
      </c>
      <c r="S326" s="179">
        <v>19</v>
      </c>
      <c r="T326" s="179">
        <v>11</v>
      </c>
      <c r="U326" s="179">
        <v>27</v>
      </c>
      <c r="V326" s="179"/>
      <c r="W326" s="179"/>
      <c r="X326" s="179"/>
      <c r="Y326" s="179"/>
      <c r="Z326" s="178">
        <f>SUM(N326,P326,R326,T326,V326,X326,-AK326)</f>
        <v>32</v>
      </c>
      <c r="AA326" s="179">
        <f>SUM(O326,Q326,S326,U326,W326,Y326,-AS326)</f>
        <v>103</v>
      </c>
      <c r="AB326" s="366">
        <f>SUM(Z326:AA326)</f>
        <v>135</v>
      </c>
      <c r="AD326">
        <f t="shared" si="76"/>
        <v>0</v>
      </c>
      <c r="AE326" s="402">
        <f t="shared" si="77"/>
        <v>4</v>
      </c>
      <c r="AF326" s="175">
        <f t="shared" si="78"/>
        <v>13</v>
      </c>
      <c r="AG326" s="175">
        <f t="shared" si="79"/>
        <v>4</v>
      </c>
      <c r="AH326" s="175">
        <f t="shared" si="80"/>
        <v>11</v>
      </c>
      <c r="AI326" s="175">
        <f t="shared" si="81"/>
        <v>0</v>
      </c>
      <c r="AJ326" s="175">
        <f t="shared" si="82"/>
        <v>0</v>
      </c>
      <c r="AK326" s="396">
        <f t="shared" si="83"/>
        <v>0</v>
      </c>
      <c r="AL326" s="175"/>
      <c r="AM326" s="175">
        <f t="shared" si="84"/>
        <v>23</v>
      </c>
      <c r="AN326" s="175">
        <f t="shared" si="85"/>
        <v>34</v>
      </c>
      <c r="AO326" s="175">
        <f t="shared" si="86"/>
        <v>19</v>
      </c>
      <c r="AP326" s="175">
        <f t="shared" si="87"/>
        <v>27</v>
      </c>
      <c r="AQ326" s="175">
        <f t="shared" si="88"/>
        <v>0</v>
      </c>
      <c r="AR326" s="175">
        <f t="shared" si="89"/>
        <v>0</v>
      </c>
      <c r="AS326" s="401">
        <f t="shared" si="90"/>
        <v>0</v>
      </c>
    </row>
    <row r="327" spans="2:45" ht="15">
      <c r="B327" s="457" t="e">
        <f>'[9]Tabelle1'!#REF!</f>
        <v>#REF!</v>
      </c>
      <c r="C327" s="375">
        <v>4</v>
      </c>
      <c r="D327" s="268" t="str">
        <f>'[9]Tabelle1'!B9</f>
        <v>Selg, Rudi</v>
      </c>
      <c r="E327" s="271">
        <f>'[9]Tabelle1'!C9</f>
        <v>12.6</v>
      </c>
      <c r="F327" s="269" t="str">
        <f>'[9]Tabelle1'!D9</f>
        <v>x</v>
      </c>
      <c r="G327" s="131"/>
      <c r="H327" s="131"/>
      <c r="I327" s="112">
        <v>9</v>
      </c>
      <c r="J327" s="155" t="s">
        <v>338</v>
      </c>
      <c r="K327" s="156">
        <v>21.6</v>
      </c>
      <c r="L327" s="157" t="s">
        <v>169</v>
      </c>
      <c r="M327" s="149" t="str">
        <f>B$324</f>
        <v>GC Ravensburg</v>
      </c>
      <c r="N327" s="178"/>
      <c r="O327" s="179"/>
      <c r="P327" s="179"/>
      <c r="Q327" s="179"/>
      <c r="R327" s="179"/>
      <c r="S327" s="179"/>
      <c r="T327" s="179">
        <v>7</v>
      </c>
      <c r="U327" s="179">
        <v>19</v>
      </c>
      <c r="V327" s="179"/>
      <c r="W327" s="179"/>
      <c r="X327" s="179"/>
      <c r="Y327" s="179"/>
      <c r="Z327" s="178">
        <f>SUM(N327,P327,R327,T327,V327,X327,-AK327)</f>
        <v>7</v>
      </c>
      <c r="AA327" s="179">
        <f>SUM(O327,Q327,S327,U327,W327,Y327,-AS327)</f>
        <v>19</v>
      </c>
      <c r="AB327" s="366">
        <f>SUM(Z327:AA327)</f>
        <v>26</v>
      </c>
      <c r="AD327">
        <f t="shared" si="76"/>
        <v>0</v>
      </c>
      <c r="AE327" s="402">
        <f t="shared" si="77"/>
        <v>0</v>
      </c>
      <c r="AF327" s="175">
        <f t="shared" si="78"/>
        <v>0</v>
      </c>
      <c r="AG327" s="175">
        <f t="shared" si="79"/>
        <v>0</v>
      </c>
      <c r="AH327" s="175">
        <f t="shared" si="80"/>
        <v>7</v>
      </c>
      <c r="AI327" s="175">
        <f t="shared" si="81"/>
        <v>0</v>
      </c>
      <c r="AJ327" s="175">
        <f t="shared" si="82"/>
        <v>0</v>
      </c>
      <c r="AK327" s="396">
        <f t="shared" si="83"/>
        <v>0</v>
      </c>
      <c r="AL327" s="175"/>
      <c r="AM327" s="175">
        <f t="shared" si="84"/>
        <v>0</v>
      </c>
      <c r="AN327" s="175">
        <f t="shared" si="85"/>
        <v>0</v>
      </c>
      <c r="AO327" s="175">
        <f t="shared" si="86"/>
        <v>0</v>
      </c>
      <c r="AP327" s="175">
        <f t="shared" si="87"/>
        <v>19</v>
      </c>
      <c r="AQ327" s="175">
        <f t="shared" si="88"/>
        <v>0</v>
      </c>
      <c r="AR327" s="175">
        <f t="shared" si="89"/>
        <v>0</v>
      </c>
      <c r="AS327" s="401">
        <f t="shared" si="90"/>
        <v>0</v>
      </c>
    </row>
    <row r="328" spans="2:45" ht="15">
      <c r="B328" s="457" t="e">
        <f>'[9]Tabelle1'!#REF!</f>
        <v>#REF!</v>
      </c>
      <c r="C328" s="375">
        <v>5</v>
      </c>
      <c r="D328" s="268" t="str">
        <f>'[9]Tabelle1'!B10</f>
        <v>Hammerstein, Gerd</v>
      </c>
      <c r="E328" s="271">
        <f>'[9]Tabelle1'!C10</f>
        <v>13.5</v>
      </c>
      <c r="F328" s="269" t="str">
        <f>'[9]Tabelle1'!D10</f>
        <v>x</v>
      </c>
      <c r="G328" s="131"/>
      <c r="H328" s="131"/>
      <c r="I328" s="112">
        <v>9</v>
      </c>
      <c r="J328" s="155" t="s">
        <v>321</v>
      </c>
      <c r="K328" s="156">
        <v>17.2</v>
      </c>
      <c r="L328" s="157">
        <v>0</v>
      </c>
      <c r="M328" s="149" t="str">
        <f>B$324</f>
        <v>GC Ravensburg</v>
      </c>
      <c r="N328" s="178"/>
      <c r="O328" s="179"/>
      <c r="P328" s="179"/>
      <c r="Q328" s="179"/>
      <c r="R328" s="179">
        <v>4</v>
      </c>
      <c r="S328" s="179">
        <v>19</v>
      </c>
      <c r="T328" s="179"/>
      <c r="U328" s="179"/>
      <c r="V328" s="179"/>
      <c r="W328" s="179"/>
      <c r="X328" s="179"/>
      <c r="Y328" s="179"/>
      <c r="Z328" s="178">
        <f>SUM(N328,P328,R328,T328,V328,X328,-AK328)</f>
        <v>4</v>
      </c>
      <c r="AA328" s="179">
        <f>SUM(O328,Q328,S328,U328,W328,Y328,-AS328)</f>
        <v>19</v>
      </c>
      <c r="AB328" s="366">
        <f>SUM(Z328:AA328)</f>
        <v>23</v>
      </c>
      <c r="AD328">
        <f t="shared" si="76"/>
        <v>0</v>
      </c>
      <c r="AE328" s="402">
        <f t="shared" si="77"/>
        <v>0</v>
      </c>
      <c r="AF328" s="175">
        <f t="shared" si="78"/>
        <v>0</v>
      </c>
      <c r="AG328" s="175">
        <f t="shared" si="79"/>
        <v>4</v>
      </c>
      <c r="AH328" s="175">
        <f t="shared" si="80"/>
        <v>0</v>
      </c>
      <c r="AI328" s="175">
        <f t="shared" si="81"/>
        <v>0</v>
      </c>
      <c r="AJ328" s="175">
        <f t="shared" si="82"/>
        <v>0</v>
      </c>
      <c r="AK328" s="396">
        <f t="shared" si="83"/>
        <v>0</v>
      </c>
      <c r="AL328" s="175"/>
      <c r="AM328" s="175">
        <f t="shared" si="84"/>
        <v>0</v>
      </c>
      <c r="AN328" s="175">
        <f t="shared" si="85"/>
        <v>0</v>
      </c>
      <c r="AO328" s="175">
        <f t="shared" si="86"/>
        <v>19</v>
      </c>
      <c r="AP328" s="175">
        <f t="shared" si="87"/>
        <v>0</v>
      </c>
      <c r="AQ328" s="175">
        <f t="shared" si="88"/>
        <v>0</v>
      </c>
      <c r="AR328" s="175">
        <f t="shared" si="89"/>
        <v>0</v>
      </c>
      <c r="AS328" s="401">
        <f t="shared" si="90"/>
        <v>0</v>
      </c>
    </row>
    <row r="329" spans="2:45" ht="15">
      <c r="B329" s="457" t="e">
        <f>'[9]Tabelle1'!#REF!</f>
        <v>#REF!</v>
      </c>
      <c r="C329" s="375">
        <v>6</v>
      </c>
      <c r="D329" s="268" t="str">
        <f>'[9]Tabelle1'!B11</f>
        <v>Tritschler, Günther</v>
      </c>
      <c r="E329" s="271">
        <f>'[9]Tabelle1'!C11</f>
        <v>14.3</v>
      </c>
      <c r="F329" s="269">
        <f>'[9]Tabelle1'!D11</f>
        <v>0</v>
      </c>
      <c r="G329" s="131"/>
      <c r="H329" s="131"/>
      <c r="I329" s="112">
        <v>9</v>
      </c>
      <c r="J329" s="155" t="s">
        <v>215</v>
      </c>
      <c r="K329" s="156">
        <v>16</v>
      </c>
      <c r="L329" s="157">
        <v>0</v>
      </c>
      <c r="M329" s="149" t="str">
        <f>B$324</f>
        <v>GC Ravensburg</v>
      </c>
      <c r="N329" s="178">
        <v>12</v>
      </c>
      <c r="O329" s="179">
        <v>31</v>
      </c>
      <c r="P329" s="179">
        <v>13</v>
      </c>
      <c r="Q329" s="179">
        <v>30</v>
      </c>
      <c r="R329" s="179">
        <v>12</v>
      </c>
      <c r="S329" s="179">
        <v>29</v>
      </c>
      <c r="T329" s="179">
        <v>16</v>
      </c>
      <c r="U329" s="179">
        <v>32</v>
      </c>
      <c r="V329" s="179"/>
      <c r="W329" s="179"/>
      <c r="X329" s="179"/>
      <c r="Y329" s="179"/>
      <c r="Z329" s="178">
        <f>SUM(N329,P329,R329,T329,V329,X329,-AK329)</f>
        <v>53</v>
      </c>
      <c r="AA329" s="179">
        <f>SUM(O329,Q329,S329,U329,W329,Y329,-AS329)</f>
        <v>122</v>
      </c>
      <c r="AB329" s="366">
        <f>SUM(Z329:AA329)</f>
        <v>175</v>
      </c>
      <c r="AD329">
        <f t="shared" si="76"/>
        <v>0</v>
      </c>
      <c r="AE329" s="402">
        <f t="shared" si="77"/>
        <v>12</v>
      </c>
      <c r="AF329" s="175">
        <f t="shared" si="78"/>
        <v>13</v>
      </c>
      <c r="AG329" s="175">
        <f t="shared" si="79"/>
        <v>12</v>
      </c>
      <c r="AH329" s="175">
        <f t="shared" si="80"/>
        <v>16</v>
      </c>
      <c r="AI329" s="175">
        <f t="shared" si="81"/>
        <v>0</v>
      </c>
      <c r="AJ329" s="175">
        <f t="shared" si="82"/>
        <v>0</v>
      </c>
      <c r="AK329" s="396">
        <f t="shared" si="83"/>
        <v>0</v>
      </c>
      <c r="AL329" s="175"/>
      <c r="AM329" s="175">
        <f t="shared" si="84"/>
        <v>31</v>
      </c>
      <c r="AN329" s="175">
        <f t="shared" si="85"/>
        <v>30</v>
      </c>
      <c r="AO329" s="175">
        <f t="shared" si="86"/>
        <v>29</v>
      </c>
      <c r="AP329" s="175">
        <f t="shared" si="87"/>
        <v>32</v>
      </c>
      <c r="AQ329" s="175">
        <f t="shared" si="88"/>
        <v>0</v>
      </c>
      <c r="AR329" s="175">
        <f t="shared" si="89"/>
        <v>0</v>
      </c>
      <c r="AS329" s="401">
        <f t="shared" si="90"/>
        <v>0</v>
      </c>
    </row>
    <row r="330" spans="2:45" ht="15">
      <c r="B330" s="457" t="e">
        <f>'[9]Tabelle1'!#REF!</f>
        <v>#REF!</v>
      </c>
      <c r="C330" s="375">
        <v>7</v>
      </c>
      <c r="D330" s="268" t="str">
        <f>'[9]Tabelle1'!B12</f>
        <v>Bausch, Otto</v>
      </c>
      <c r="E330" s="271">
        <f>'[9]Tabelle1'!C12</f>
        <v>14.7</v>
      </c>
      <c r="F330" s="269" t="str">
        <f>'[9]Tabelle1'!D12</f>
        <v>x</v>
      </c>
      <c r="G330" s="131"/>
      <c r="H330" s="131"/>
      <c r="I330" s="112">
        <v>9</v>
      </c>
      <c r="J330" s="155" t="s">
        <v>276</v>
      </c>
      <c r="K330" s="156">
        <v>13.5</v>
      </c>
      <c r="L330" s="157" t="s">
        <v>169</v>
      </c>
      <c r="M330" s="149" t="str">
        <f>B$324</f>
        <v>GC Ravensburg</v>
      </c>
      <c r="N330" s="178"/>
      <c r="O330" s="179"/>
      <c r="P330" s="179">
        <v>13</v>
      </c>
      <c r="Q330" s="179">
        <v>23</v>
      </c>
      <c r="R330" s="179">
        <v>10</v>
      </c>
      <c r="S330" s="179">
        <v>24</v>
      </c>
      <c r="T330" s="179"/>
      <c r="U330" s="179"/>
      <c r="V330" s="179"/>
      <c r="W330" s="179"/>
      <c r="X330" s="179"/>
      <c r="Y330" s="179"/>
      <c r="Z330" s="178">
        <f>SUM(N330,P330,R330,T330,V330,X330,-AK330)</f>
        <v>23</v>
      </c>
      <c r="AA330" s="179">
        <f>SUM(O330,Q330,S330,U330,W330,Y330,-AS330)</f>
        <v>47</v>
      </c>
      <c r="AB330" s="366">
        <f>SUM(Z330:AA330)</f>
        <v>70</v>
      </c>
      <c r="AD330">
        <f t="shared" si="76"/>
        <v>0</v>
      </c>
      <c r="AE330" s="402">
        <f t="shared" si="77"/>
        <v>0</v>
      </c>
      <c r="AF330" s="175">
        <f t="shared" si="78"/>
        <v>13</v>
      </c>
      <c r="AG330" s="175">
        <f t="shared" si="79"/>
        <v>10</v>
      </c>
      <c r="AH330" s="175">
        <f t="shared" si="80"/>
        <v>0</v>
      </c>
      <c r="AI330" s="175">
        <f t="shared" si="81"/>
        <v>0</v>
      </c>
      <c r="AJ330" s="175">
        <f t="shared" si="82"/>
        <v>0</v>
      </c>
      <c r="AK330" s="396">
        <f t="shared" si="83"/>
        <v>0</v>
      </c>
      <c r="AL330" s="175"/>
      <c r="AM330" s="175">
        <f t="shared" si="84"/>
        <v>0</v>
      </c>
      <c r="AN330" s="175">
        <f t="shared" si="85"/>
        <v>23</v>
      </c>
      <c r="AO330" s="175">
        <f t="shared" si="86"/>
        <v>24</v>
      </c>
      <c r="AP330" s="175">
        <f t="shared" si="87"/>
        <v>0</v>
      </c>
      <c r="AQ330" s="175">
        <f t="shared" si="88"/>
        <v>0</v>
      </c>
      <c r="AR330" s="175">
        <f t="shared" si="89"/>
        <v>0</v>
      </c>
      <c r="AS330" s="401">
        <f t="shared" si="90"/>
        <v>0</v>
      </c>
    </row>
    <row r="331" spans="2:45" ht="15">
      <c r="B331" s="457" t="e">
        <f>'[9]Tabelle1'!#REF!</f>
        <v>#REF!</v>
      </c>
      <c r="C331" s="375">
        <v>8</v>
      </c>
      <c r="D331" s="268" t="str">
        <f>'[9]Tabelle1'!B13</f>
        <v>Kohley, Manfred</v>
      </c>
      <c r="E331" s="271">
        <f>'[9]Tabelle1'!C13</f>
        <v>14.7</v>
      </c>
      <c r="F331" s="269">
        <f>'[9]Tabelle1'!D13</f>
        <v>0</v>
      </c>
      <c r="G331" s="131"/>
      <c r="H331" s="131"/>
      <c r="I331" s="112">
        <v>9</v>
      </c>
      <c r="J331" s="155" t="s">
        <v>277</v>
      </c>
      <c r="K331" s="156">
        <v>22.2</v>
      </c>
      <c r="L331" s="157" t="s">
        <v>169</v>
      </c>
      <c r="M331" s="149" t="str">
        <f>B$324</f>
        <v>GC Ravensburg</v>
      </c>
      <c r="N331" s="178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8">
        <f>SUM(N331,P331,R331,T331,V331,X331,-AK331)</f>
        <v>0</v>
      </c>
      <c r="AA331" s="179">
        <f>SUM(O331,Q331,S331,U331,W331,Y331,-AS331)</f>
        <v>0</v>
      </c>
      <c r="AB331" s="366">
        <f>SUM(Z331:AA331)</f>
        <v>0</v>
      </c>
      <c r="AD331">
        <f t="shared" si="76"/>
        <v>0</v>
      </c>
      <c r="AE331" s="402">
        <f t="shared" si="77"/>
        <v>0</v>
      </c>
      <c r="AF331" s="175">
        <f t="shared" si="78"/>
        <v>0</v>
      </c>
      <c r="AG331" s="175">
        <f t="shared" si="79"/>
        <v>0</v>
      </c>
      <c r="AH331" s="175">
        <f t="shared" si="80"/>
        <v>0</v>
      </c>
      <c r="AI331" s="175">
        <f t="shared" si="81"/>
        <v>0</v>
      </c>
      <c r="AJ331" s="175">
        <f t="shared" si="82"/>
        <v>0</v>
      </c>
      <c r="AK331" s="396">
        <f t="shared" si="83"/>
        <v>0</v>
      </c>
      <c r="AL331" s="175"/>
      <c r="AM331" s="175">
        <f t="shared" si="84"/>
        <v>0</v>
      </c>
      <c r="AN331" s="175">
        <f t="shared" si="85"/>
        <v>0</v>
      </c>
      <c r="AO331" s="175">
        <f t="shared" si="86"/>
        <v>0</v>
      </c>
      <c r="AP331" s="175">
        <f t="shared" si="87"/>
        <v>0</v>
      </c>
      <c r="AQ331" s="175">
        <f t="shared" si="88"/>
        <v>0</v>
      </c>
      <c r="AR331" s="175">
        <f t="shared" si="89"/>
        <v>0</v>
      </c>
      <c r="AS331" s="401">
        <f t="shared" si="90"/>
        <v>0</v>
      </c>
    </row>
    <row r="332" spans="2:45" ht="15">
      <c r="B332" s="457" t="e">
        <f>'[9]Tabelle1'!#REF!</f>
        <v>#REF!</v>
      </c>
      <c r="C332" s="375">
        <v>9</v>
      </c>
      <c r="D332" s="268" t="str">
        <f>'[9]Tabelle1'!B14</f>
        <v>Gutzwiller, Ingrid</v>
      </c>
      <c r="E332" s="271">
        <f>'[9]Tabelle1'!C14</f>
        <v>16</v>
      </c>
      <c r="F332" s="269">
        <f>'[9]Tabelle1'!D14</f>
        <v>0</v>
      </c>
      <c r="G332" s="131"/>
      <c r="H332" s="131"/>
      <c r="I332" s="112">
        <v>9</v>
      </c>
      <c r="J332" s="155" t="s">
        <v>218</v>
      </c>
      <c r="K332" s="156">
        <v>28</v>
      </c>
      <c r="L332" s="157">
        <v>0</v>
      </c>
      <c r="M332" s="149" t="str">
        <f>B$324</f>
        <v>GC Ravensburg</v>
      </c>
      <c r="N332" s="178">
        <v>2</v>
      </c>
      <c r="O332" s="179">
        <v>19</v>
      </c>
      <c r="P332" s="179">
        <v>0</v>
      </c>
      <c r="Q332" s="179"/>
      <c r="R332" s="179">
        <v>1</v>
      </c>
      <c r="S332" s="179">
        <v>21</v>
      </c>
      <c r="T332" s="179">
        <v>5</v>
      </c>
      <c r="U332" s="179">
        <v>25</v>
      </c>
      <c r="V332" s="179"/>
      <c r="W332" s="179"/>
      <c r="X332" s="179"/>
      <c r="Y332" s="179"/>
      <c r="Z332" s="178">
        <f>SUM(N332,P332,R332,T332,V332,X332,-AK332)</f>
        <v>8</v>
      </c>
      <c r="AA332" s="179">
        <f>SUM(O332,Q332,S332,U332,W332,Y332,-AS332)</f>
        <v>65</v>
      </c>
      <c r="AB332" s="366">
        <f>SUM(Z332:AA332)</f>
        <v>73</v>
      </c>
      <c r="AD332">
        <f t="shared" si="76"/>
        <v>0</v>
      </c>
      <c r="AE332" s="402">
        <f t="shared" si="77"/>
        <v>2</v>
      </c>
      <c r="AF332" s="175">
        <f t="shared" si="78"/>
        <v>0</v>
      </c>
      <c r="AG332" s="175">
        <f t="shared" si="79"/>
        <v>1</v>
      </c>
      <c r="AH332" s="175">
        <f t="shared" si="80"/>
        <v>5</v>
      </c>
      <c r="AI332" s="175">
        <f t="shared" si="81"/>
        <v>0</v>
      </c>
      <c r="AJ332" s="175">
        <f t="shared" si="82"/>
        <v>0</v>
      </c>
      <c r="AK332" s="396">
        <f t="shared" si="83"/>
        <v>0</v>
      </c>
      <c r="AL332" s="175"/>
      <c r="AM332" s="175">
        <f t="shared" si="84"/>
        <v>19</v>
      </c>
      <c r="AN332" s="175">
        <f t="shared" si="85"/>
        <v>0</v>
      </c>
      <c r="AO332" s="175">
        <f t="shared" si="86"/>
        <v>21</v>
      </c>
      <c r="AP332" s="175">
        <f t="shared" si="87"/>
        <v>25</v>
      </c>
      <c r="AQ332" s="175">
        <f t="shared" si="88"/>
        <v>0</v>
      </c>
      <c r="AR332" s="175">
        <f t="shared" si="89"/>
        <v>0</v>
      </c>
      <c r="AS332" s="401">
        <f t="shared" si="90"/>
        <v>0</v>
      </c>
    </row>
    <row r="333" spans="2:45" ht="15.75">
      <c r="B333" s="457" t="e">
        <f>'[9]Tabelle1'!#REF!</f>
        <v>#REF!</v>
      </c>
      <c r="C333" s="375">
        <v>10</v>
      </c>
      <c r="D333" s="268" t="str">
        <f>'[9]Tabelle1'!B15</f>
        <v>Stordel, Hartmut</v>
      </c>
      <c r="E333" s="271">
        <f>'[9]Tabelle1'!C15</f>
        <v>16.2</v>
      </c>
      <c r="F333" s="269" t="str">
        <f>'[9]Tabelle1'!D15</f>
        <v>x</v>
      </c>
      <c r="G333" s="131"/>
      <c r="H333" s="131"/>
      <c r="I333" s="112">
        <v>9</v>
      </c>
      <c r="J333" s="155" t="s">
        <v>337</v>
      </c>
      <c r="K333" s="156">
        <v>20.2</v>
      </c>
      <c r="L333" s="157">
        <v>0</v>
      </c>
      <c r="M333" s="149" t="str">
        <f>B$324</f>
        <v>GC Ravensburg</v>
      </c>
      <c r="N333" s="178"/>
      <c r="O333" s="179"/>
      <c r="P333" s="179"/>
      <c r="Q333" s="179"/>
      <c r="R333" s="179"/>
      <c r="S333" s="179"/>
      <c r="T333" s="179">
        <v>17</v>
      </c>
      <c r="U333" s="179">
        <v>33</v>
      </c>
      <c r="V333" s="179"/>
      <c r="W333" s="179"/>
      <c r="X333" s="179"/>
      <c r="Y333" s="179"/>
      <c r="Z333" s="178">
        <f>SUM(N333,P333,R333,T333,V333,X333,-AK333)</f>
        <v>17</v>
      </c>
      <c r="AA333" s="179">
        <f>SUM(O333,Q333,S333,U333,W333,Y333,-AS333)</f>
        <v>33</v>
      </c>
      <c r="AB333" s="366">
        <f>SUM(Z333:AA333)</f>
        <v>50</v>
      </c>
      <c r="AD333">
        <f t="shared" si="76"/>
        <v>0</v>
      </c>
      <c r="AE333" s="402">
        <f t="shared" si="77"/>
        <v>0</v>
      </c>
      <c r="AF333" s="175">
        <f t="shared" si="78"/>
        <v>0</v>
      </c>
      <c r="AG333" s="175">
        <f t="shared" si="79"/>
        <v>0</v>
      </c>
      <c r="AH333" s="175">
        <f t="shared" si="80"/>
        <v>17</v>
      </c>
      <c r="AI333" s="175">
        <f t="shared" si="81"/>
        <v>0</v>
      </c>
      <c r="AJ333" s="175">
        <f t="shared" si="82"/>
        <v>0</v>
      </c>
      <c r="AK333" s="396">
        <f t="shared" si="83"/>
        <v>0</v>
      </c>
      <c r="AL333" s="175"/>
      <c r="AM333" s="175">
        <f t="shared" si="84"/>
        <v>0</v>
      </c>
      <c r="AN333" s="175">
        <f t="shared" si="85"/>
        <v>0</v>
      </c>
      <c r="AO333" s="175">
        <f t="shared" si="86"/>
        <v>0</v>
      </c>
      <c r="AP333" s="175">
        <f t="shared" si="87"/>
        <v>33</v>
      </c>
      <c r="AQ333" s="175">
        <f t="shared" si="88"/>
        <v>0</v>
      </c>
      <c r="AR333" s="175">
        <f t="shared" si="89"/>
        <v>0</v>
      </c>
      <c r="AS333" s="401">
        <f t="shared" si="90"/>
        <v>0</v>
      </c>
    </row>
    <row r="334" spans="2:45" ht="15">
      <c r="B334" s="457" t="e">
        <f>'[9]Tabelle1'!#REF!</f>
        <v>#REF!</v>
      </c>
      <c r="C334" s="375">
        <v>11</v>
      </c>
      <c r="D334" s="268" t="str">
        <f>'[9]Tabelle1'!B16</f>
        <v>Brinkhoff. Heide</v>
      </c>
      <c r="E334" s="271">
        <f>'[9]Tabelle1'!C16</f>
        <v>20.6</v>
      </c>
      <c r="F334" s="269" t="str">
        <f>'[9]Tabelle1'!D16</f>
        <v>x</v>
      </c>
      <c r="G334" s="131"/>
      <c r="H334" s="131"/>
      <c r="I334" s="112">
        <v>9</v>
      </c>
      <c r="J334" s="155" t="s">
        <v>322</v>
      </c>
      <c r="K334" s="156">
        <v>14.7</v>
      </c>
      <c r="L334" s="157">
        <v>0</v>
      </c>
      <c r="M334" s="149" t="str">
        <f>B$324</f>
        <v>GC Ravensburg</v>
      </c>
      <c r="N334" s="178"/>
      <c r="O334" s="179"/>
      <c r="P334" s="179"/>
      <c r="Q334" s="179"/>
      <c r="R334" s="179">
        <v>13</v>
      </c>
      <c r="S334" s="179">
        <v>25</v>
      </c>
      <c r="T334" s="179">
        <v>21</v>
      </c>
      <c r="U334" s="179">
        <v>34</v>
      </c>
      <c r="V334" s="179"/>
      <c r="W334" s="179"/>
      <c r="X334" s="179"/>
      <c r="Y334" s="179"/>
      <c r="Z334" s="178">
        <f>SUM(N334,P334,R334,T334,V334,X334,-AK334)</f>
        <v>34</v>
      </c>
      <c r="AA334" s="179">
        <f>SUM(O334,Q334,S334,U334,W334,Y334,-AS334)</f>
        <v>59</v>
      </c>
      <c r="AB334" s="366">
        <f>SUM(Z334:AA334)</f>
        <v>93</v>
      </c>
      <c r="AD334">
        <f t="shared" si="76"/>
        <v>0</v>
      </c>
      <c r="AE334" s="402">
        <f t="shared" si="77"/>
        <v>0</v>
      </c>
      <c r="AF334" s="175">
        <f t="shared" si="78"/>
        <v>0</v>
      </c>
      <c r="AG334" s="175">
        <f t="shared" si="79"/>
        <v>13</v>
      </c>
      <c r="AH334" s="175">
        <f t="shared" si="80"/>
        <v>21</v>
      </c>
      <c r="AI334" s="175">
        <f t="shared" si="81"/>
        <v>0</v>
      </c>
      <c r="AJ334" s="175">
        <f t="shared" si="82"/>
        <v>0</v>
      </c>
      <c r="AK334" s="396">
        <f t="shared" si="83"/>
        <v>0</v>
      </c>
      <c r="AL334" s="175"/>
      <c r="AM334" s="175">
        <f t="shared" si="84"/>
        <v>0</v>
      </c>
      <c r="AN334" s="175">
        <f t="shared" si="85"/>
        <v>0</v>
      </c>
      <c r="AO334" s="175">
        <f t="shared" si="86"/>
        <v>25</v>
      </c>
      <c r="AP334" s="175">
        <f t="shared" si="87"/>
        <v>34</v>
      </c>
      <c r="AQ334" s="175">
        <f t="shared" si="88"/>
        <v>0</v>
      </c>
      <c r="AR334" s="175">
        <f t="shared" si="89"/>
        <v>0</v>
      </c>
      <c r="AS334" s="401">
        <f t="shared" si="90"/>
        <v>0</v>
      </c>
    </row>
    <row r="335" spans="2:45" ht="15">
      <c r="B335" s="457" t="e">
        <f>'[9]Tabelle1'!#REF!</f>
        <v>#REF!</v>
      </c>
      <c r="C335" s="375">
        <v>12</v>
      </c>
      <c r="D335" s="268" t="str">
        <f>'[9]Tabelle1'!B17</f>
        <v>Tritschler, Dieter</v>
      </c>
      <c r="E335" s="271">
        <f>'[9]Tabelle1'!C17</f>
        <v>25</v>
      </c>
      <c r="F335" s="269">
        <f>'[9]Tabelle1'!D17</f>
        <v>0</v>
      </c>
      <c r="G335" s="131"/>
      <c r="H335" s="131"/>
      <c r="I335" s="112">
        <v>9</v>
      </c>
      <c r="J335" s="155" t="s">
        <v>336</v>
      </c>
      <c r="K335" s="156">
        <v>15.6</v>
      </c>
      <c r="L335" s="157">
        <v>0</v>
      </c>
      <c r="M335" s="149" t="str">
        <f>B$324</f>
        <v>GC Ravensburg</v>
      </c>
      <c r="N335" s="178"/>
      <c r="O335" s="179"/>
      <c r="P335" s="179"/>
      <c r="Q335" s="179"/>
      <c r="R335" s="179"/>
      <c r="S335" s="179"/>
      <c r="T335" s="179">
        <v>17</v>
      </c>
      <c r="U335" s="179">
        <v>32</v>
      </c>
      <c r="V335" s="179"/>
      <c r="W335" s="179"/>
      <c r="X335" s="179"/>
      <c r="Y335" s="179"/>
      <c r="Z335" s="178">
        <f>SUM(N335,P335,R335,T335,V335,X335,-AK335)</f>
        <v>17</v>
      </c>
      <c r="AA335" s="179">
        <f>SUM(O335,Q335,S335,U335,W335,Y335,-AS335)</f>
        <v>32</v>
      </c>
      <c r="AB335" s="366">
        <f>SUM(Z335:AA335)</f>
        <v>49</v>
      </c>
      <c r="AD335">
        <f t="shared" si="76"/>
        <v>0</v>
      </c>
      <c r="AE335" s="402">
        <f t="shared" si="77"/>
        <v>0</v>
      </c>
      <c r="AF335" s="175">
        <f t="shared" si="78"/>
        <v>0</v>
      </c>
      <c r="AG335" s="175">
        <f t="shared" si="79"/>
        <v>0</v>
      </c>
      <c r="AH335" s="175">
        <f t="shared" si="80"/>
        <v>17</v>
      </c>
      <c r="AI335" s="175">
        <f t="shared" si="81"/>
        <v>0</v>
      </c>
      <c r="AJ335" s="175">
        <f t="shared" si="82"/>
        <v>0</v>
      </c>
      <c r="AK335" s="396">
        <f t="shared" si="83"/>
        <v>0</v>
      </c>
      <c r="AL335" s="175"/>
      <c r="AM335" s="175">
        <f t="shared" si="84"/>
        <v>0</v>
      </c>
      <c r="AN335" s="175">
        <f t="shared" si="85"/>
        <v>0</v>
      </c>
      <c r="AO335" s="175">
        <f t="shared" si="86"/>
        <v>0</v>
      </c>
      <c r="AP335" s="175">
        <f t="shared" si="87"/>
        <v>32</v>
      </c>
      <c r="AQ335" s="175">
        <f t="shared" si="88"/>
        <v>0</v>
      </c>
      <c r="AR335" s="175">
        <f t="shared" si="89"/>
        <v>0</v>
      </c>
      <c r="AS335" s="401">
        <f t="shared" si="90"/>
        <v>0</v>
      </c>
    </row>
    <row r="336" spans="2:45" ht="15">
      <c r="B336" s="425"/>
      <c r="C336" s="375">
        <v>13</v>
      </c>
      <c r="D336" s="268"/>
      <c r="E336" s="271"/>
      <c r="F336" s="269"/>
      <c r="G336" s="131"/>
      <c r="H336" s="131"/>
      <c r="I336" s="112">
        <v>9</v>
      </c>
      <c r="J336" s="155" t="s">
        <v>213</v>
      </c>
      <c r="K336" s="156">
        <v>14.7</v>
      </c>
      <c r="L336" s="157">
        <v>0</v>
      </c>
      <c r="M336" s="149" t="str">
        <f>B$324</f>
        <v>GC Ravensburg</v>
      </c>
      <c r="N336" s="178">
        <v>14</v>
      </c>
      <c r="O336" s="179">
        <v>29</v>
      </c>
      <c r="P336" s="179">
        <v>13</v>
      </c>
      <c r="Q336" s="179">
        <v>24</v>
      </c>
      <c r="R336" s="179"/>
      <c r="S336" s="179"/>
      <c r="T336" s="179">
        <v>12</v>
      </c>
      <c r="U336" s="179">
        <v>24</v>
      </c>
      <c r="V336" s="179"/>
      <c r="W336" s="179"/>
      <c r="X336" s="179"/>
      <c r="Y336" s="179"/>
      <c r="Z336" s="178">
        <f>SUM(N336,P336,R336,T336,V336,X336,-AK336)</f>
        <v>39</v>
      </c>
      <c r="AA336" s="179">
        <f>SUM(O336,Q336,S336,U336,W336,Y336,-AS336)</f>
        <v>77</v>
      </c>
      <c r="AB336" s="366">
        <f>SUM(Z336:AA336)</f>
        <v>116</v>
      </c>
      <c r="AD336">
        <f t="shared" si="76"/>
        <v>0</v>
      </c>
      <c r="AE336" s="402">
        <f t="shared" si="77"/>
        <v>14</v>
      </c>
      <c r="AF336" s="175">
        <f t="shared" si="78"/>
        <v>13</v>
      </c>
      <c r="AG336" s="175">
        <f t="shared" si="79"/>
        <v>0</v>
      </c>
      <c r="AH336" s="175">
        <f t="shared" si="80"/>
        <v>12</v>
      </c>
      <c r="AI336" s="175">
        <f t="shared" si="81"/>
        <v>0</v>
      </c>
      <c r="AJ336" s="175">
        <f t="shared" si="82"/>
        <v>0</v>
      </c>
      <c r="AK336" s="396">
        <f t="shared" si="83"/>
        <v>0</v>
      </c>
      <c r="AL336" s="175"/>
      <c r="AM336" s="175">
        <f t="shared" si="84"/>
        <v>29</v>
      </c>
      <c r="AN336" s="175">
        <f t="shared" si="85"/>
        <v>24</v>
      </c>
      <c r="AO336" s="175">
        <f t="shared" si="86"/>
        <v>0</v>
      </c>
      <c r="AP336" s="175">
        <f t="shared" si="87"/>
        <v>24</v>
      </c>
      <c r="AQ336" s="175">
        <f t="shared" si="88"/>
        <v>0</v>
      </c>
      <c r="AR336" s="175">
        <f t="shared" si="89"/>
        <v>0</v>
      </c>
      <c r="AS336" s="401">
        <f t="shared" si="90"/>
        <v>0</v>
      </c>
    </row>
    <row r="337" spans="2:45" ht="15.75">
      <c r="B337" s="425"/>
      <c r="C337" s="375">
        <v>14</v>
      </c>
      <c r="D337" s="268"/>
      <c r="E337" s="271"/>
      <c r="F337" s="269"/>
      <c r="G337" s="131"/>
      <c r="H337" s="131"/>
      <c r="I337" s="112">
        <v>9</v>
      </c>
      <c r="J337" s="155" t="s">
        <v>216</v>
      </c>
      <c r="K337" s="156">
        <v>16</v>
      </c>
      <c r="L337" s="157" t="s">
        <v>169</v>
      </c>
      <c r="M337" s="149" t="str">
        <f>B$324</f>
        <v>GC Ravensburg</v>
      </c>
      <c r="N337" s="178">
        <v>17</v>
      </c>
      <c r="O337" s="179">
        <v>33</v>
      </c>
      <c r="P337" s="179"/>
      <c r="Q337" s="179"/>
      <c r="R337" s="179">
        <v>6</v>
      </c>
      <c r="S337" s="179">
        <v>23</v>
      </c>
      <c r="T337" s="179"/>
      <c r="U337" s="179"/>
      <c r="V337" s="179"/>
      <c r="W337" s="179"/>
      <c r="X337" s="179"/>
      <c r="Y337" s="179"/>
      <c r="Z337" s="178">
        <f>SUM(N337,P337,R337,T337,V337,X337,-AK337)</f>
        <v>23</v>
      </c>
      <c r="AA337" s="179">
        <f>SUM(O337,Q337,S337,U337,W337,Y337,-AS337)</f>
        <v>56</v>
      </c>
      <c r="AB337" s="366">
        <f>SUM(Z337:AA337)</f>
        <v>79</v>
      </c>
      <c r="AD337">
        <f t="shared" si="76"/>
        <v>0</v>
      </c>
      <c r="AE337" s="402">
        <f t="shared" si="77"/>
        <v>17</v>
      </c>
      <c r="AF337" s="175">
        <f t="shared" si="78"/>
        <v>0</v>
      </c>
      <c r="AG337" s="175">
        <f t="shared" si="79"/>
        <v>6</v>
      </c>
      <c r="AH337" s="175">
        <f t="shared" si="80"/>
        <v>0</v>
      </c>
      <c r="AI337" s="175">
        <f t="shared" si="81"/>
        <v>0</v>
      </c>
      <c r="AJ337" s="175">
        <f t="shared" si="82"/>
        <v>0</v>
      </c>
      <c r="AK337" s="396">
        <f t="shared" si="83"/>
        <v>0</v>
      </c>
      <c r="AL337" s="175"/>
      <c r="AM337" s="175">
        <f t="shared" si="84"/>
        <v>33</v>
      </c>
      <c r="AN337" s="175">
        <f t="shared" si="85"/>
        <v>0</v>
      </c>
      <c r="AO337" s="175">
        <f t="shared" si="86"/>
        <v>23</v>
      </c>
      <c r="AP337" s="175">
        <f t="shared" si="87"/>
        <v>0</v>
      </c>
      <c r="AQ337" s="175">
        <f t="shared" si="88"/>
        <v>0</v>
      </c>
      <c r="AR337" s="175">
        <f t="shared" si="89"/>
        <v>0</v>
      </c>
      <c r="AS337" s="401">
        <f t="shared" si="90"/>
        <v>0</v>
      </c>
    </row>
    <row r="338" spans="2:45" ht="15.75">
      <c r="B338" s="425"/>
      <c r="C338" s="375">
        <v>15</v>
      </c>
      <c r="D338" s="268"/>
      <c r="E338" s="271"/>
      <c r="F338" s="269"/>
      <c r="G338" s="131"/>
      <c r="H338" s="131"/>
      <c r="I338" s="112">
        <v>9</v>
      </c>
      <c r="J338" s="155" t="s">
        <v>278</v>
      </c>
      <c r="K338" s="156">
        <v>25</v>
      </c>
      <c r="L338" s="157">
        <v>0</v>
      </c>
      <c r="M338" s="149" t="str">
        <f>B$324</f>
        <v>GC Ravensburg</v>
      </c>
      <c r="N338" s="178"/>
      <c r="O338" s="179"/>
      <c r="P338" s="179">
        <v>9</v>
      </c>
      <c r="Q338" s="179">
        <v>32</v>
      </c>
      <c r="R338" s="179"/>
      <c r="S338" s="179"/>
      <c r="T338" s="179">
        <v>12</v>
      </c>
      <c r="U338" s="179">
        <v>35</v>
      </c>
      <c r="V338" s="179"/>
      <c r="W338" s="179"/>
      <c r="X338" s="179"/>
      <c r="Y338" s="179"/>
      <c r="Z338" s="178">
        <f>SUM(N338,P338,R338,T338,V338,X338,-AK338)</f>
        <v>21</v>
      </c>
      <c r="AA338" s="179">
        <f>SUM(O338,Q338,S338,U338,W338,Y338,-AS338)</f>
        <v>67</v>
      </c>
      <c r="AB338" s="366">
        <f>SUM(Z338:AA338)</f>
        <v>88</v>
      </c>
      <c r="AD338">
        <f t="shared" si="76"/>
        <v>0</v>
      </c>
      <c r="AE338" s="402">
        <f t="shared" si="77"/>
        <v>0</v>
      </c>
      <c r="AF338" s="175">
        <f t="shared" si="78"/>
        <v>9</v>
      </c>
      <c r="AG338" s="175">
        <f t="shared" si="79"/>
        <v>0</v>
      </c>
      <c r="AH338" s="175">
        <f t="shared" si="80"/>
        <v>12</v>
      </c>
      <c r="AI338" s="175">
        <f t="shared" si="81"/>
        <v>0</v>
      </c>
      <c r="AJ338" s="175">
        <f t="shared" si="82"/>
        <v>0</v>
      </c>
      <c r="AK338" s="396">
        <f t="shared" si="83"/>
        <v>0</v>
      </c>
      <c r="AL338" s="175"/>
      <c r="AM338" s="175">
        <f t="shared" si="84"/>
        <v>0</v>
      </c>
      <c r="AN338" s="175">
        <f t="shared" si="85"/>
        <v>32</v>
      </c>
      <c r="AO338" s="175">
        <f t="shared" si="86"/>
        <v>0</v>
      </c>
      <c r="AP338" s="175">
        <f t="shared" si="87"/>
        <v>35</v>
      </c>
      <c r="AQ338" s="175">
        <f t="shared" si="88"/>
        <v>0</v>
      </c>
      <c r="AR338" s="175">
        <f t="shared" si="89"/>
        <v>0</v>
      </c>
      <c r="AS338" s="401">
        <f t="shared" si="90"/>
        <v>0</v>
      </c>
    </row>
    <row r="339" spans="2:45" ht="16.5" thickBot="1">
      <c r="B339" s="425"/>
      <c r="C339" s="375">
        <v>16</v>
      </c>
      <c r="D339" s="268"/>
      <c r="E339" s="271"/>
      <c r="F339" s="269"/>
      <c r="G339" s="131"/>
      <c r="H339" s="131"/>
      <c r="I339" s="112">
        <v>9</v>
      </c>
      <c r="J339" s="155" t="s">
        <v>212</v>
      </c>
      <c r="K339" s="156">
        <v>14.3</v>
      </c>
      <c r="L339" s="157">
        <v>0</v>
      </c>
      <c r="M339" s="149" t="str">
        <f>B$324</f>
        <v>GC Ravensburg</v>
      </c>
      <c r="N339" s="178">
        <v>12</v>
      </c>
      <c r="O339" s="179">
        <v>26</v>
      </c>
      <c r="P339" s="179">
        <v>19</v>
      </c>
      <c r="Q339" s="179">
        <v>35</v>
      </c>
      <c r="R339" s="179"/>
      <c r="S339" s="179"/>
      <c r="T339" s="179">
        <v>14</v>
      </c>
      <c r="U339" s="179">
        <v>25</v>
      </c>
      <c r="V339" s="179"/>
      <c r="W339" s="179"/>
      <c r="X339" s="179"/>
      <c r="Y339" s="179"/>
      <c r="Z339" s="178">
        <f>SUM(N339,P339,R339,T339,V339,X339,-AK339)</f>
        <v>45</v>
      </c>
      <c r="AA339" s="179">
        <f>SUM(O339,Q339,S339,U339,W339,Y339,-AS339)</f>
        <v>86</v>
      </c>
      <c r="AB339" s="366">
        <f>SUM(Z339:AA339)</f>
        <v>131</v>
      </c>
      <c r="AD339">
        <f t="shared" si="76"/>
        <v>0</v>
      </c>
      <c r="AE339" s="402">
        <f t="shared" si="77"/>
        <v>12</v>
      </c>
      <c r="AF339" s="175">
        <f t="shared" si="78"/>
        <v>19</v>
      </c>
      <c r="AG339" s="175">
        <f t="shared" si="79"/>
        <v>0</v>
      </c>
      <c r="AH339" s="175">
        <f t="shared" si="80"/>
        <v>14</v>
      </c>
      <c r="AI339" s="175">
        <f t="shared" si="81"/>
        <v>0</v>
      </c>
      <c r="AJ339" s="175">
        <f t="shared" si="82"/>
        <v>0</v>
      </c>
      <c r="AK339" s="396">
        <f t="shared" si="83"/>
        <v>0</v>
      </c>
      <c r="AL339" s="175"/>
      <c r="AM339" s="175">
        <f t="shared" si="84"/>
        <v>26</v>
      </c>
      <c r="AN339" s="175">
        <f t="shared" si="85"/>
        <v>35</v>
      </c>
      <c r="AO339" s="175">
        <f t="shared" si="86"/>
        <v>0</v>
      </c>
      <c r="AP339" s="175">
        <f t="shared" si="87"/>
        <v>25</v>
      </c>
      <c r="AQ339" s="175">
        <f t="shared" si="88"/>
        <v>0</v>
      </c>
      <c r="AR339" s="175">
        <f t="shared" si="89"/>
        <v>0</v>
      </c>
      <c r="AS339" s="401">
        <f t="shared" si="90"/>
        <v>0</v>
      </c>
    </row>
    <row r="340" spans="2:45" ht="16.5" hidden="1" thickBot="1">
      <c r="B340" s="425"/>
      <c r="C340" s="375">
        <v>17</v>
      </c>
      <c r="D340" s="268"/>
      <c r="E340" s="271"/>
      <c r="F340" s="269"/>
      <c r="G340" s="131"/>
      <c r="H340" s="131"/>
      <c r="I340" s="112">
        <v>9</v>
      </c>
      <c r="J340" s="155"/>
      <c r="K340" s="156"/>
      <c r="L340" s="157"/>
      <c r="M340" s="149" t="str">
        <f>B$324</f>
        <v>GC Ravensburg</v>
      </c>
      <c r="N340" s="178"/>
      <c r="O340" s="179"/>
      <c r="P340" s="179"/>
      <c r="Q340" s="179"/>
      <c r="R340" s="179"/>
      <c r="S340" s="179"/>
      <c r="T340" s="179"/>
      <c r="U340" s="179"/>
      <c r="V340" s="179"/>
      <c r="W340" s="179"/>
      <c r="X340" s="179"/>
      <c r="Y340" s="179"/>
      <c r="Z340" s="178">
        <f>SUM(N340,P340,R340,T340,V340,X340,-AK340)</f>
        <v>0</v>
      </c>
      <c r="AA340" s="179">
        <f>SUM(O340,Q340,S340,U340,W340,Y340,-AS340)</f>
        <v>0</v>
      </c>
      <c r="AB340" s="366">
        <f>SUM(Z340:AA340)</f>
        <v>0</v>
      </c>
      <c r="AD340">
        <f t="shared" si="76"/>
        <v>0</v>
      </c>
      <c r="AE340" s="402">
        <f t="shared" si="77"/>
        <v>0</v>
      </c>
      <c r="AF340" s="175">
        <f t="shared" si="78"/>
        <v>0</v>
      </c>
      <c r="AG340" s="175">
        <f t="shared" si="79"/>
        <v>0</v>
      </c>
      <c r="AH340" s="175">
        <f t="shared" si="80"/>
        <v>0</v>
      </c>
      <c r="AI340" s="175">
        <f t="shared" si="81"/>
        <v>0</v>
      </c>
      <c r="AJ340" s="175">
        <f t="shared" si="82"/>
        <v>0</v>
      </c>
      <c r="AK340" s="396">
        <f t="shared" si="83"/>
        <v>0</v>
      </c>
      <c r="AL340" s="175"/>
      <c r="AM340" s="175">
        <f t="shared" si="84"/>
        <v>0</v>
      </c>
      <c r="AN340" s="175">
        <f t="shared" si="85"/>
        <v>0</v>
      </c>
      <c r="AO340" s="175">
        <f t="shared" si="86"/>
        <v>0</v>
      </c>
      <c r="AP340" s="175">
        <f t="shared" si="87"/>
        <v>0</v>
      </c>
      <c r="AQ340" s="175">
        <f t="shared" si="88"/>
        <v>0</v>
      </c>
      <c r="AR340" s="175">
        <f t="shared" si="89"/>
        <v>0</v>
      </c>
      <c r="AS340" s="401">
        <f t="shared" si="90"/>
        <v>0</v>
      </c>
    </row>
    <row r="341" spans="2:45" ht="16.5" hidden="1" thickBot="1">
      <c r="B341" s="425"/>
      <c r="C341" s="375">
        <v>18</v>
      </c>
      <c r="D341" s="268"/>
      <c r="E341" s="271"/>
      <c r="F341" s="269"/>
      <c r="G341" s="131"/>
      <c r="H341" s="131"/>
      <c r="I341" s="112">
        <v>9</v>
      </c>
      <c r="J341" s="155"/>
      <c r="K341" s="156"/>
      <c r="L341" s="157"/>
      <c r="M341" s="149" t="str">
        <f>B$324</f>
        <v>GC Ravensburg</v>
      </c>
      <c r="N341" s="178"/>
      <c r="O341" s="179"/>
      <c r="P341" s="179"/>
      <c r="Q341" s="179"/>
      <c r="R341" s="179"/>
      <c r="S341" s="179"/>
      <c r="T341" s="179"/>
      <c r="U341" s="179"/>
      <c r="V341" s="179"/>
      <c r="W341" s="179"/>
      <c r="X341" s="179"/>
      <c r="Y341" s="179"/>
      <c r="Z341" s="178">
        <f>SUM(N341,P341,R341,T341,V341,X341,-AK341)</f>
        <v>0</v>
      </c>
      <c r="AA341" s="179">
        <f>SUM(O341,Q341,S341,U341,W341,Y341,-AS341)</f>
        <v>0</v>
      </c>
      <c r="AB341" s="366">
        <f>SUM(Z341:AA341)</f>
        <v>0</v>
      </c>
      <c r="AD341">
        <f t="shared" si="76"/>
        <v>0</v>
      </c>
      <c r="AE341" s="402">
        <f t="shared" si="77"/>
        <v>0</v>
      </c>
      <c r="AF341" s="175">
        <f t="shared" si="78"/>
        <v>0</v>
      </c>
      <c r="AG341" s="175">
        <f t="shared" si="79"/>
        <v>0</v>
      </c>
      <c r="AH341" s="175">
        <f t="shared" si="80"/>
        <v>0</v>
      </c>
      <c r="AI341" s="175">
        <f t="shared" si="81"/>
        <v>0</v>
      </c>
      <c r="AJ341" s="175">
        <f t="shared" si="82"/>
        <v>0</v>
      </c>
      <c r="AK341" s="396">
        <f t="shared" si="83"/>
        <v>0</v>
      </c>
      <c r="AL341" s="175"/>
      <c r="AM341" s="175">
        <f t="shared" si="84"/>
        <v>0</v>
      </c>
      <c r="AN341" s="175">
        <f t="shared" si="85"/>
        <v>0</v>
      </c>
      <c r="AO341" s="175">
        <f t="shared" si="86"/>
        <v>0</v>
      </c>
      <c r="AP341" s="175">
        <f t="shared" si="87"/>
        <v>0</v>
      </c>
      <c r="AQ341" s="175">
        <f t="shared" si="88"/>
        <v>0</v>
      </c>
      <c r="AR341" s="175">
        <f t="shared" si="89"/>
        <v>0</v>
      </c>
      <c r="AS341" s="401">
        <f t="shared" si="90"/>
        <v>0</v>
      </c>
    </row>
    <row r="342" spans="2:45" ht="16.5" hidden="1" thickBot="1">
      <c r="B342" s="425"/>
      <c r="C342" s="375">
        <v>19</v>
      </c>
      <c r="D342" s="268"/>
      <c r="E342" s="271"/>
      <c r="F342" s="269"/>
      <c r="G342" s="131"/>
      <c r="H342" s="131"/>
      <c r="I342" s="112">
        <v>9</v>
      </c>
      <c r="J342" s="155"/>
      <c r="K342" s="156"/>
      <c r="L342" s="157"/>
      <c r="M342" s="149" t="str">
        <f>B$324</f>
        <v>GC Ravensburg</v>
      </c>
      <c r="N342" s="178"/>
      <c r="O342" s="179"/>
      <c r="P342" s="179"/>
      <c r="Q342" s="179"/>
      <c r="R342" s="179"/>
      <c r="S342" s="179"/>
      <c r="T342" s="179"/>
      <c r="U342" s="179"/>
      <c r="V342" s="179"/>
      <c r="W342" s="179"/>
      <c r="X342" s="179"/>
      <c r="Y342" s="179"/>
      <c r="Z342" s="178">
        <f>SUM(N342,P342,R342,T342,V342,X342,-AK342)</f>
        <v>0</v>
      </c>
      <c r="AA342" s="179">
        <f>SUM(O342,Q342,S342,U342,W342,Y342,-AS342)</f>
        <v>0</v>
      </c>
      <c r="AB342" s="366">
        <f>SUM(Z342:AA342)</f>
        <v>0</v>
      </c>
      <c r="AD342">
        <f t="shared" si="76"/>
        <v>0</v>
      </c>
      <c r="AE342" s="402">
        <f t="shared" si="77"/>
        <v>0</v>
      </c>
      <c r="AF342" s="175">
        <f t="shared" si="78"/>
        <v>0</v>
      </c>
      <c r="AG342" s="175">
        <f t="shared" si="79"/>
        <v>0</v>
      </c>
      <c r="AH342" s="175">
        <f t="shared" si="80"/>
        <v>0</v>
      </c>
      <c r="AI342" s="175">
        <f t="shared" si="81"/>
        <v>0</v>
      </c>
      <c r="AJ342" s="175">
        <f t="shared" si="82"/>
        <v>0</v>
      </c>
      <c r="AK342" s="396">
        <f t="shared" si="83"/>
        <v>0</v>
      </c>
      <c r="AL342" s="175"/>
      <c r="AM342" s="175">
        <f t="shared" si="84"/>
        <v>0</v>
      </c>
      <c r="AN342" s="175">
        <f t="shared" si="85"/>
        <v>0</v>
      </c>
      <c r="AO342" s="175">
        <f t="shared" si="86"/>
        <v>0</v>
      </c>
      <c r="AP342" s="175">
        <f t="shared" si="87"/>
        <v>0</v>
      </c>
      <c r="AQ342" s="175">
        <f t="shared" si="88"/>
        <v>0</v>
      </c>
      <c r="AR342" s="175">
        <f t="shared" si="89"/>
        <v>0</v>
      </c>
      <c r="AS342" s="401">
        <f t="shared" si="90"/>
        <v>0</v>
      </c>
    </row>
    <row r="343" spans="2:45" ht="18" hidden="1" thickBot="1">
      <c r="B343" s="425"/>
      <c r="C343" s="375">
        <v>20</v>
      </c>
      <c r="D343" s="268"/>
      <c r="E343" s="271"/>
      <c r="F343" s="269"/>
      <c r="G343" s="131"/>
      <c r="H343" s="131"/>
      <c r="I343" s="112">
        <v>9</v>
      </c>
      <c r="J343" s="155"/>
      <c r="K343" s="156"/>
      <c r="L343" s="157"/>
      <c r="M343" s="149" t="str">
        <f>B$324</f>
        <v>GC Ravensburg</v>
      </c>
      <c r="N343" s="178"/>
      <c r="O343" s="179"/>
      <c r="P343" s="179"/>
      <c r="Q343" s="179"/>
      <c r="R343" s="179"/>
      <c r="S343" s="179"/>
      <c r="T343" s="179"/>
      <c r="U343" s="179"/>
      <c r="V343" s="179"/>
      <c r="W343" s="179"/>
      <c r="X343" s="179"/>
      <c r="Y343" s="179"/>
      <c r="Z343" s="178">
        <f>SUM(N343,P343,R343,T343,V343,X343,-AK343)</f>
        <v>0</v>
      </c>
      <c r="AA343" s="179">
        <f>SUM(O343,Q343,S343,U343,W343,Y343,-AS343)</f>
        <v>0</v>
      </c>
      <c r="AB343" s="366">
        <f>SUM(Z343:AA343)</f>
        <v>0</v>
      </c>
      <c r="AD343">
        <f t="shared" si="76"/>
        <v>0</v>
      </c>
      <c r="AE343" s="402">
        <f t="shared" si="77"/>
        <v>0</v>
      </c>
      <c r="AF343" s="175">
        <f t="shared" si="78"/>
        <v>0</v>
      </c>
      <c r="AG343" s="175">
        <f t="shared" si="79"/>
        <v>0</v>
      </c>
      <c r="AH343" s="175">
        <f t="shared" si="80"/>
        <v>0</v>
      </c>
      <c r="AI343" s="175">
        <f t="shared" si="81"/>
        <v>0</v>
      </c>
      <c r="AJ343" s="175">
        <f t="shared" si="82"/>
        <v>0</v>
      </c>
      <c r="AK343" s="396">
        <f t="shared" si="83"/>
        <v>0</v>
      </c>
      <c r="AL343" s="175"/>
      <c r="AM343" s="175">
        <f t="shared" si="84"/>
        <v>0</v>
      </c>
      <c r="AN343" s="175">
        <f t="shared" si="85"/>
        <v>0</v>
      </c>
      <c r="AO343" s="175">
        <f t="shared" si="86"/>
        <v>0</v>
      </c>
      <c r="AP343" s="175">
        <f t="shared" si="87"/>
        <v>0</v>
      </c>
      <c r="AQ343" s="175">
        <f t="shared" si="88"/>
        <v>0</v>
      </c>
      <c r="AR343" s="175">
        <f t="shared" si="89"/>
        <v>0</v>
      </c>
      <c r="AS343" s="401">
        <f t="shared" si="90"/>
        <v>0</v>
      </c>
    </row>
    <row r="344" spans="2:45" ht="16.5" hidden="1" thickBot="1">
      <c r="B344" s="425"/>
      <c r="C344" s="375">
        <v>21</v>
      </c>
      <c r="D344" s="268"/>
      <c r="E344" s="271"/>
      <c r="F344" s="269"/>
      <c r="G344" s="131"/>
      <c r="H344" s="131"/>
      <c r="I344" s="112">
        <v>9</v>
      </c>
      <c r="J344" s="155"/>
      <c r="K344" s="156"/>
      <c r="L344" s="157"/>
      <c r="M344" s="149"/>
      <c r="N344" s="178"/>
      <c r="O344" s="179"/>
      <c r="P344" s="179"/>
      <c r="Q344" s="179"/>
      <c r="R344" s="179"/>
      <c r="S344" s="179"/>
      <c r="T344" s="179"/>
      <c r="U344" s="179"/>
      <c r="V344" s="179"/>
      <c r="W344" s="179"/>
      <c r="X344" s="179"/>
      <c r="Y344" s="179"/>
      <c r="Z344" s="178">
        <f>SUM(N344,P344,R344,T344,V344,X344,-AK344)</f>
        <v>0</v>
      </c>
      <c r="AA344" s="179">
        <f>SUM(O344,Q344,S344,U344,W344,Y344,-AS344)</f>
        <v>0</v>
      </c>
      <c r="AB344" s="366">
        <f>SUM(Z344:AA344)</f>
        <v>0</v>
      </c>
      <c r="AD344">
        <f t="shared" si="76"/>
        <v>0</v>
      </c>
      <c r="AE344" s="402">
        <f t="shared" si="77"/>
        <v>0</v>
      </c>
      <c r="AF344" s="175">
        <f t="shared" si="78"/>
        <v>0</v>
      </c>
      <c r="AG344" s="175">
        <f t="shared" si="79"/>
        <v>0</v>
      </c>
      <c r="AH344" s="175">
        <f t="shared" si="80"/>
        <v>0</v>
      </c>
      <c r="AI344" s="175">
        <f t="shared" si="81"/>
        <v>0</v>
      </c>
      <c r="AJ344" s="175">
        <f t="shared" si="82"/>
        <v>0</v>
      </c>
      <c r="AK344" s="396">
        <f t="shared" si="83"/>
        <v>0</v>
      </c>
      <c r="AL344" s="175"/>
      <c r="AM344" s="175">
        <f t="shared" si="84"/>
        <v>0</v>
      </c>
      <c r="AN344" s="175">
        <f t="shared" si="85"/>
        <v>0</v>
      </c>
      <c r="AO344" s="175">
        <f t="shared" si="86"/>
        <v>0</v>
      </c>
      <c r="AP344" s="175">
        <f t="shared" si="87"/>
        <v>0</v>
      </c>
      <c r="AQ344" s="175">
        <f t="shared" si="88"/>
        <v>0</v>
      </c>
      <c r="AR344" s="175">
        <f t="shared" si="89"/>
        <v>0</v>
      </c>
      <c r="AS344" s="401">
        <f t="shared" si="90"/>
        <v>0</v>
      </c>
    </row>
    <row r="345" spans="2:45" ht="18" hidden="1" thickBot="1">
      <c r="B345" s="425"/>
      <c r="C345" s="375">
        <v>22</v>
      </c>
      <c r="D345" s="268"/>
      <c r="E345" s="271"/>
      <c r="F345" s="269"/>
      <c r="G345" s="131"/>
      <c r="H345" s="131"/>
      <c r="I345" s="112">
        <v>9</v>
      </c>
      <c r="J345" s="155"/>
      <c r="K345" s="156"/>
      <c r="L345" s="157"/>
      <c r="M345" s="149"/>
      <c r="N345" s="178"/>
      <c r="O345" s="179"/>
      <c r="P345" s="179"/>
      <c r="Q345" s="179"/>
      <c r="R345" s="179"/>
      <c r="S345" s="179"/>
      <c r="T345" s="179"/>
      <c r="U345" s="179"/>
      <c r="V345" s="179"/>
      <c r="W345" s="179"/>
      <c r="X345" s="179"/>
      <c r="Y345" s="179"/>
      <c r="Z345" s="178">
        <f>SUM(N345,P345,R345,T345,V345,X345,-AK345)</f>
        <v>0</v>
      </c>
      <c r="AA345" s="179">
        <f>SUM(O345,Q345,S345,U345,W345,Y345,-AS345)</f>
        <v>0</v>
      </c>
      <c r="AB345" s="366">
        <f>SUM(Z345:AA345)</f>
        <v>0</v>
      </c>
      <c r="AD345">
        <f t="shared" si="76"/>
        <v>0</v>
      </c>
      <c r="AE345" s="402">
        <f t="shared" si="77"/>
        <v>0</v>
      </c>
      <c r="AF345" s="175">
        <f t="shared" si="78"/>
        <v>0</v>
      </c>
      <c r="AG345" s="175">
        <f t="shared" si="79"/>
        <v>0</v>
      </c>
      <c r="AH345" s="175">
        <f t="shared" si="80"/>
        <v>0</v>
      </c>
      <c r="AI345" s="175">
        <f t="shared" si="81"/>
        <v>0</v>
      </c>
      <c r="AJ345" s="175">
        <f t="shared" si="82"/>
        <v>0</v>
      </c>
      <c r="AK345" s="396">
        <f t="shared" si="83"/>
        <v>0</v>
      </c>
      <c r="AL345" s="175"/>
      <c r="AM345" s="175">
        <f t="shared" si="84"/>
        <v>0</v>
      </c>
      <c r="AN345" s="175">
        <f t="shared" si="85"/>
        <v>0</v>
      </c>
      <c r="AO345" s="175">
        <f t="shared" si="86"/>
        <v>0</v>
      </c>
      <c r="AP345" s="175">
        <f t="shared" si="87"/>
        <v>0</v>
      </c>
      <c r="AQ345" s="175">
        <f t="shared" si="88"/>
        <v>0</v>
      </c>
      <c r="AR345" s="175">
        <f t="shared" si="89"/>
        <v>0</v>
      </c>
      <c r="AS345" s="401">
        <f t="shared" si="90"/>
        <v>0</v>
      </c>
    </row>
    <row r="346" spans="2:45" ht="18" hidden="1" thickBot="1">
      <c r="B346" s="425"/>
      <c r="C346" s="375">
        <v>23</v>
      </c>
      <c r="D346" s="268"/>
      <c r="E346" s="271"/>
      <c r="F346" s="269"/>
      <c r="G346" s="131"/>
      <c r="H346" s="131"/>
      <c r="I346" s="112">
        <v>9</v>
      </c>
      <c r="J346" s="155"/>
      <c r="K346" s="156"/>
      <c r="L346" s="157"/>
      <c r="M346" s="149"/>
      <c r="N346" s="178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79"/>
      <c r="Z346" s="178">
        <f>SUM(N346,P346,R346,T346,V346,X346,-AK346)</f>
        <v>0</v>
      </c>
      <c r="AA346" s="179">
        <f>SUM(O346,Q346,S346,U346,W346,Y346,-AS346)</f>
        <v>0</v>
      </c>
      <c r="AB346" s="366">
        <f>SUM(Z346:AA346)</f>
        <v>0</v>
      </c>
      <c r="AD346">
        <f t="shared" si="76"/>
        <v>0</v>
      </c>
      <c r="AE346" s="402">
        <f t="shared" si="77"/>
        <v>0</v>
      </c>
      <c r="AF346" s="175">
        <f t="shared" si="78"/>
        <v>0</v>
      </c>
      <c r="AG346" s="175">
        <f t="shared" si="79"/>
        <v>0</v>
      </c>
      <c r="AH346" s="175">
        <f t="shared" si="80"/>
        <v>0</v>
      </c>
      <c r="AI346" s="175">
        <f t="shared" si="81"/>
        <v>0</v>
      </c>
      <c r="AJ346" s="175">
        <f t="shared" si="82"/>
        <v>0</v>
      </c>
      <c r="AK346" s="396">
        <f t="shared" si="83"/>
        <v>0</v>
      </c>
      <c r="AL346" s="175"/>
      <c r="AM346" s="175">
        <f t="shared" si="84"/>
        <v>0</v>
      </c>
      <c r="AN346" s="175">
        <f t="shared" si="85"/>
        <v>0</v>
      </c>
      <c r="AO346" s="175">
        <f t="shared" si="86"/>
        <v>0</v>
      </c>
      <c r="AP346" s="175">
        <f t="shared" si="87"/>
        <v>0</v>
      </c>
      <c r="AQ346" s="175">
        <f t="shared" si="88"/>
        <v>0</v>
      </c>
      <c r="AR346" s="175">
        <f t="shared" si="89"/>
        <v>0</v>
      </c>
      <c r="AS346" s="401">
        <f t="shared" si="90"/>
        <v>0</v>
      </c>
    </row>
    <row r="347" spans="2:45" ht="18" hidden="1" thickBot="1">
      <c r="B347" s="425"/>
      <c r="C347" s="375">
        <v>24</v>
      </c>
      <c r="D347" s="268"/>
      <c r="E347" s="271"/>
      <c r="F347" s="269"/>
      <c r="G347" s="131"/>
      <c r="H347" s="131"/>
      <c r="I347" s="112">
        <v>9</v>
      </c>
      <c r="J347" s="155"/>
      <c r="K347" s="156"/>
      <c r="L347" s="157"/>
      <c r="M347" s="149"/>
      <c r="N347" s="178"/>
      <c r="O347" s="179"/>
      <c r="P347" s="179"/>
      <c r="Q347" s="179"/>
      <c r="R347" s="179"/>
      <c r="S347" s="179"/>
      <c r="T347" s="179"/>
      <c r="U347" s="179"/>
      <c r="V347" s="179"/>
      <c r="W347" s="179"/>
      <c r="X347" s="179"/>
      <c r="Y347" s="179"/>
      <c r="Z347" s="178">
        <f>SUM(N347,P347,R347,T347,V347,X347,-AK347)</f>
        <v>0</v>
      </c>
      <c r="AA347" s="179">
        <f>SUM(O347,Q347,S347,U347,W347,Y347,-AS347)</f>
        <v>0</v>
      </c>
      <c r="AB347" s="366">
        <f>SUM(Z347:AA347)</f>
        <v>0</v>
      </c>
      <c r="AD347">
        <f t="shared" si="76"/>
        <v>0</v>
      </c>
      <c r="AE347" s="402">
        <f t="shared" si="77"/>
        <v>0</v>
      </c>
      <c r="AF347" s="175">
        <f t="shared" si="78"/>
        <v>0</v>
      </c>
      <c r="AG347" s="175">
        <f t="shared" si="79"/>
        <v>0</v>
      </c>
      <c r="AH347" s="175">
        <f t="shared" si="80"/>
        <v>0</v>
      </c>
      <c r="AI347" s="175">
        <f t="shared" si="81"/>
        <v>0</v>
      </c>
      <c r="AJ347" s="175">
        <f t="shared" si="82"/>
        <v>0</v>
      </c>
      <c r="AK347" s="396">
        <f t="shared" si="83"/>
        <v>0</v>
      </c>
      <c r="AL347" s="175"/>
      <c r="AM347" s="175">
        <f t="shared" si="84"/>
        <v>0</v>
      </c>
      <c r="AN347" s="175">
        <f t="shared" si="85"/>
        <v>0</v>
      </c>
      <c r="AO347" s="175">
        <f t="shared" si="86"/>
        <v>0</v>
      </c>
      <c r="AP347" s="175">
        <f t="shared" si="87"/>
        <v>0</v>
      </c>
      <c r="AQ347" s="175">
        <f t="shared" si="88"/>
        <v>0</v>
      </c>
      <c r="AR347" s="175">
        <f t="shared" si="89"/>
        <v>0</v>
      </c>
      <c r="AS347" s="401">
        <f t="shared" si="90"/>
        <v>0</v>
      </c>
    </row>
    <row r="348" spans="2:45" ht="18" hidden="1" thickBot="1">
      <c r="B348" s="425"/>
      <c r="C348" s="375">
        <v>25</v>
      </c>
      <c r="D348" s="268"/>
      <c r="E348" s="271"/>
      <c r="F348" s="269"/>
      <c r="G348" s="131"/>
      <c r="H348" s="131"/>
      <c r="I348" s="112">
        <v>9</v>
      </c>
      <c r="J348" s="155"/>
      <c r="K348" s="156"/>
      <c r="L348" s="157"/>
      <c r="M348" s="149"/>
      <c r="N348" s="178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8">
        <f>SUM(N348,P348,R348,T348,V348,X348,-AK348)</f>
        <v>0</v>
      </c>
      <c r="AA348" s="179">
        <f>SUM(O348,Q348,S348,U348,W348,Y348,-AS348)</f>
        <v>0</v>
      </c>
      <c r="AB348" s="366">
        <f>SUM(Z348:AA348)</f>
        <v>0</v>
      </c>
      <c r="AD348">
        <f t="shared" si="76"/>
        <v>0</v>
      </c>
      <c r="AE348" s="402">
        <f t="shared" si="77"/>
        <v>0</v>
      </c>
      <c r="AF348" s="175">
        <f t="shared" si="78"/>
        <v>0</v>
      </c>
      <c r="AG348" s="175">
        <f t="shared" si="79"/>
        <v>0</v>
      </c>
      <c r="AH348" s="175">
        <f t="shared" si="80"/>
        <v>0</v>
      </c>
      <c r="AI348" s="175">
        <f t="shared" si="81"/>
        <v>0</v>
      </c>
      <c r="AJ348" s="175">
        <f t="shared" si="82"/>
        <v>0</v>
      </c>
      <c r="AK348" s="396">
        <f t="shared" si="83"/>
        <v>0</v>
      </c>
      <c r="AL348" s="175"/>
      <c r="AM348" s="175">
        <f t="shared" si="84"/>
        <v>0</v>
      </c>
      <c r="AN348" s="175">
        <f t="shared" si="85"/>
        <v>0</v>
      </c>
      <c r="AO348" s="175">
        <f t="shared" si="86"/>
        <v>0</v>
      </c>
      <c r="AP348" s="175">
        <f t="shared" si="87"/>
        <v>0</v>
      </c>
      <c r="AQ348" s="175">
        <f t="shared" si="88"/>
        <v>0</v>
      </c>
      <c r="AR348" s="175">
        <f t="shared" si="89"/>
        <v>0</v>
      </c>
      <c r="AS348" s="401">
        <f t="shared" si="90"/>
        <v>0</v>
      </c>
    </row>
    <row r="349" spans="2:45" ht="18" hidden="1" thickBot="1">
      <c r="B349" s="425"/>
      <c r="C349" s="375">
        <v>26</v>
      </c>
      <c r="D349" s="268"/>
      <c r="E349" s="271"/>
      <c r="F349" s="269"/>
      <c r="G349" s="131"/>
      <c r="H349" s="131"/>
      <c r="I349" s="112">
        <v>9</v>
      </c>
      <c r="J349" s="155"/>
      <c r="K349" s="156"/>
      <c r="L349" s="157"/>
      <c r="M349" s="149"/>
      <c r="N349" s="178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8">
        <f>SUM(N349,P349,R349,T349,V349,X349,-AK349)</f>
        <v>0</v>
      </c>
      <c r="AA349" s="179">
        <f>SUM(O349,Q349,S349,U349,W349,Y349,-AS349)</f>
        <v>0</v>
      </c>
      <c r="AB349" s="366">
        <f>SUM(Z349:AA349)</f>
        <v>0</v>
      </c>
      <c r="AD349">
        <f t="shared" si="76"/>
        <v>0</v>
      </c>
      <c r="AE349" s="402">
        <f t="shared" si="77"/>
        <v>0</v>
      </c>
      <c r="AF349" s="175">
        <f t="shared" si="78"/>
        <v>0</v>
      </c>
      <c r="AG349" s="175">
        <f t="shared" si="79"/>
        <v>0</v>
      </c>
      <c r="AH349" s="175">
        <f t="shared" si="80"/>
        <v>0</v>
      </c>
      <c r="AI349" s="175">
        <f t="shared" si="81"/>
        <v>0</v>
      </c>
      <c r="AJ349" s="175">
        <f t="shared" si="82"/>
        <v>0</v>
      </c>
      <c r="AK349" s="396">
        <f t="shared" si="83"/>
        <v>0</v>
      </c>
      <c r="AL349" s="175"/>
      <c r="AM349" s="175">
        <f t="shared" si="84"/>
        <v>0</v>
      </c>
      <c r="AN349" s="175">
        <f t="shared" si="85"/>
        <v>0</v>
      </c>
      <c r="AO349" s="175">
        <f t="shared" si="86"/>
        <v>0</v>
      </c>
      <c r="AP349" s="175">
        <f t="shared" si="87"/>
        <v>0</v>
      </c>
      <c r="AQ349" s="175">
        <f t="shared" si="88"/>
        <v>0</v>
      </c>
      <c r="AR349" s="175">
        <f t="shared" si="89"/>
        <v>0</v>
      </c>
      <c r="AS349" s="401">
        <f t="shared" si="90"/>
        <v>0</v>
      </c>
    </row>
    <row r="350" spans="2:45" ht="18" hidden="1" thickBot="1">
      <c r="B350" s="425"/>
      <c r="C350" s="375">
        <v>27</v>
      </c>
      <c r="D350" s="268"/>
      <c r="E350" s="271"/>
      <c r="F350" s="269"/>
      <c r="G350" s="131"/>
      <c r="H350" s="131"/>
      <c r="I350" s="112">
        <v>9</v>
      </c>
      <c r="J350" s="155"/>
      <c r="K350" s="156"/>
      <c r="L350" s="157"/>
      <c r="M350" s="149"/>
      <c r="N350" s="178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8">
        <f>SUM(N350,P350,R350,T350,V350,X350,-AK350)</f>
        <v>0</v>
      </c>
      <c r="AA350" s="179">
        <f>SUM(O350,Q350,S350,U350,W350,Y350,-AS350)</f>
        <v>0</v>
      </c>
      <c r="AB350" s="366">
        <f>SUM(Z350:AA350)</f>
        <v>0</v>
      </c>
      <c r="AD350">
        <f t="shared" si="76"/>
        <v>0</v>
      </c>
      <c r="AE350" s="402">
        <f t="shared" si="77"/>
        <v>0</v>
      </c>
      <c r="AF350" s="175">
        <f t="shared" si="78"/>
        <v>0</v>
      </c>
      <c r="AG350" s="175">
        <f t="shared" si="79"/>
        <v>0</v>
      </c>
      <c r="AH350" s="175">
        <f t="shared" si="80"/>
        <v>0</v>
      </c>
      <c r="AI350" s="175">
        <f t="shared" si="81"/>
        <v>0</v>
      </c>
      <c r="AJ350" s="175">
        <f t="shared" si="82"/>
        <v>0</v>
      </c>
      <c r="AK350" s="396">
        <f t="shared" si="83"/>
        <v>0</v>
      </c>
      <c r="AL350" s="175"/>
      <c r="AM350" s="175">
        <f t="shared" si="84"/>
        <v>0</v>
      </c>
      <c r="AN350" s="175">
        <f t="shared" si="85"/>
        <v>0</v>
      </c>
      <c r="AO350" s="175">
        <f t="shared" si="86"/>
        <v>0</v>
      </c>
      <c r="AP350" s="175">
        <f t="shared" si="87"/>
        <v>0</v>
      </c>
      <c r="AQ350" s="175">
        <f t="shared" si="88"/>
        <v>0</v>
      </c>
      <c r="AR350" s="175">
        <f t="shared" si="89"/>
        <v>0</v>
      </c>
      <c r="AS350" s="401">
        <f t="shared" si="90"/>
        <v>0</v>
      </c>
    </row>
    <row r="351" spans="2:45" ht="18" hidden="1" thickBot="1">
      <c r="B351" s="425"/>
      <c r="C351" s="375">
        <v>28</v>
      </c>
      <c r="D351" s="268"/>
      <c r="E351" s="271"/>
      <c r="F351" s="269"/>
      <c r="G351" s="131"/>
      <c r="H351" s="131"/>
      <c r="I351" s="112">
        <v>9</v>
      </c>
      <c r="J351" s="155"/>
      <c r="K351" s="156"/>
      <c r="L351" s="157"/>
      <c r="M351" s="149"/>
      <c r="N351" s="178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8">
        <f>SUM(N351,P351,R351,T351,V351,X351,-AK351)</f>
        <v>0</v>
      </c>
      <c r="AA351" s="179">
        <f>SUM(O351,Q351,S351,U351,W351,Y351,-AS351)</f>
        <v>0</v>
      </c>
      <c r="AB351" s="366">
        <f>SUM(Z351:AA351)</f>
        <v>0</v>
      </c>
      <c r="AD351">
        <f t="shared" si="76"/>
        <v>0</v>
      </c>
      <c r="AE351" s="402">
        <f t="shared" si="77"/>
        <v>0</v>
      </c>
      <c r="AF351" s="175">
        <f t="shared" si="78"/>
        <v>0</v>
      </c>
      <c r="AG351" s="175">
        <f t="shared" si="79"/>
        <v>0</v>
      </c>
      <c r="AH351" s="175">
        <f t="shared" si="80"/>
        <v>0</v>
      </c>
      <c r="AI351" s="175">
        <f t="shared" si="81"/>
        <v>0</v>
      </c>
      <c r="AJ351" s="175">
        <f t="shared" si="82"/>
        <v>0</v>
      </c>
      <c r="AK351" s="396">
        <f t="shared" si="83"/>
        <v>0</v>
      </c>
      <c r="AL351" s="175"/>
      <c r="AM351" s="175">
        <f t="shared" si="84"/>
        <v>0</v>
      </c>
      <c r="AN351" s="175">
        <f t="shared" si="85"/>
        <v>0</v>
      </c>
      <c r="AO351" s="175">
        <f t="shared" si="86"/>
        <v>0</v>
      </c>
      <c r="AP351" s="175">
        <f t="shared" si="87"/>
        <v>0</v>
      </c>
      <c r="AQ351" s="175">
        <f t="shared" si="88"/>
        <v>0</v>
      </c>
      <c r="AR351" s="175">
        <f t="shared" si="89"/>
        <v>0</v>
      </c>
      <c r="AS351" s="401">
        <f t="shared" si="90"/>
        <v>0</v>
      </c>
    </row>
    <row r="352" spans="2:45" ht="18" hidden="1" thickBot="1">
      <c r="B352" s="425"/>
      <c r="C352" s="375">
        <v>29</v>
      </c>
      <c r="D352" s="268"/>
      <c r="E352" s="271"/>
      <c r="F352" s="269"/>
      <c r="G352" s="131"/>
      <c r="H352" s="131"/>
      <c r="I352" s="112">
        <v>9</v>
      </c>
      <c r="J352" s="155"/>
      <c r="K352" s="156"/>
      <c r="L352" s="157"/>
      <c r="M352" s="149"/>
      <c r="N352" s="178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8">
        <f>SUM(N352,P352,R352,T352,V352,X352,-AK352)</f>
        <v>0</v>
      </c>
      <c r="AA352" s="179">
        <f>SUM(O352,Q352,S352,U352,W352,Y352,-AS352)</f>
        <v>0</v>
      </c>
      <c r="AB352" s="366">
        <f>SUM(Z352:AA352)</f>
        <v>0</v>
      </c>
      <c r="AD352">
        <f t="shared" si="76"/>
        <v>0</v>
      </c>
      <c r="AE352" s="402">
        <f t="shared" si="77"/>
        <v>0</v>
      </c>
      <c r="AF352" s="175">
        <f t="shared" si="78"/>
        <v>0</v>
      </c>
      <c r="AG352" s="175">
        <f t="shared" si="79"/>
        <v>0</v>
      </c>
      <c r="AH352" s="175">
        <f t="shared" si="80"/>
        <v>0</v>
      </c>
      <c r="AI352" s="175">
        <f t="shared" si="81"/>
        <v>0</v>
      </c>
      <c r="AJ352" s="175">
        <f t="shared" si="82"/>
        <v>0</v>
      </c>
      <c r="AK352" s="396">
        <f t="shared" si="83"/>
        <v>0</v>
      </c>
      <c r="AL352" s="175"/>
      <c r="AM352" s="175">
        <f t="shared" si="84"/>
        <v>0</v>
      </c>
      <c r="AN352" s="175">
        <f t="shared" si="85"/>
        <v>0</v>
      </c>
      <c r="AO352" s="175">
        <f t="shared" si="86"/>
        <v>0</v>
      </c>
      <c r="AP352" s="175">
        <f t="shared" si="87"/>
        <v>0</v>
      </c>
      <c r="AQ352" s="175">
        <f t="shared" si="88"/>
        <v>0</v>
      </c>
      <c r="AR352" s="175">
        <f t="shared" si="89"/>
        <v>0</v>
      </c>
      <c r="AS352" s="401">
        <f t="shared" si="90"/>
        <v>0</v>
      </c>
    </row>
    <row r="353" spans="2:45" ht="18" hidden="1" thickBot="1">
      <c r="B353" s="425"/>
      <c r="C353" s="375">
        <v>30</v>
      </c>
      <c r="D353" s="268"/>
      <c r="E353" s="271"/>
      <c r="F353" s="269"/>
      <c r="G353" s="131"/>
      <c r="H353" s="131"/>
      <c r="I353" s="112">
        <v>9</v>
      </c>
      <c r="J353" s="155"/>
      <c r="K353" s="156"/>
      <c r="L353" s="157"/>
      <c r="M353" s="149"/>
      <c r="N353" s="178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8">
        <f>SUM(N353,P353,R353,T353,V353,X353,-AK353)</f>
        <v>0</v>
      </c>
      <c r="AA353" s="179">
        <f>SUM(O353,Q353,S353,U353,W353,Y353,-AS353)</f>
        <v>0</v>
      </c>
      <c r="AB353" s="366">
        <f>SUM(Z353:AA353)</f>
        <v>0</v>
      </c>
      <c r="AD353">
        <f t="shared" si="76"/>
        <v>0</v>
      </c>
      <c r="AE353" s="402">
        <f t="shared" si="77"/>
        <v>0</v>
      </c>
      <c r="AF353" s="175">
        <f t="shared" si="78"/>
        <v>0</v>
      </c>
      <c r="AG353" s="175">
        <f t="shared" si="79"/>
        <v>0</v>
      </c>
      <c r="AH353" s="175">
        <f t="shared" si="80"/>
        <v>0</v>
      </c>
      <c r="AI353" s="175">
        <f t="shared" si="81"/>
        <v>0</v>
      </c>
      <c r="AJ353" s="175">
        <f t="shared" si="82"/>
        <v>0</v>
      </c>
      <c r="AK353" s="396">
        <f t="shared" si="83"/>
        <v>0</v>
      </c>
      <c r="AL353" s="175"/>
      <c r="AM353" s="175">
        <f t="shared" si="84"/>
        <v>0</v>
      </c>
      <c r="AN353" s="175">
        <f t="shared" si="85"/>
        <v>0</v>
      </c>
      <c r="AO353" s="175">
        <f t="shared" si="86"/>
        <v>0</v>
      </c>
      <c r="AP353" s="175">
        <f t="shared" si="87"/>
        <v>0</v>
      </c>
      <c r="AQ353" s="175">
        <f t="shared" si="88"/>
        <v>0</v>
      </c>
      <c r="AR353" s="175">
        <f t="shared" si="89"/>
        <v>0</v>
      </c>
      <c r="AS353" s="401">
        <f t="shared" si="90"/>
        <v>0</v>
      </c>
    </row>
    <row r="354" spans="2:45" ht="16.5" hidden="1" thickBot="1">
      <c r="B354" s="425"/>
      <c r="C354" s="375">
        <v>31</v>
      </c>
      <c r="D354" s="268"/>
      <c r="E354" s="271"/>
      <c r="F354" s="269"/>
      <c r="G354" s="131"/>
      <c r="H354" s="131"/>
      <c r="I354" s="112">
        <v>9</v>
      </c>
      <c r="J354" s="155"/>
      <c r="K354" s="156"/>
      <c r="L354" s="157"/>
      <c r="M354" s="149"/>
      <c r="N354" s="178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8">
        <f>SUM(N354,P354,R354,T354,V354,X354,-AK354)</f>
        <v>0</v>
      </c>
      <c r="AA354" s="179">
        <f>SUM(O354,Q354,S354,U354,W354,Y354,-AS354)</f>
        <v>0</v>
      </c>
      <c r="AB354" s="366">
        <f>SUM(Z354:AA354)</f>
        <v>0</v>
      </c>
      <c r="AD354">
        <f t="shared" si="76"/>
        <v>0</v>
      </c>
      <c r="AE354" s="402">
        <f t="shared" si="77"/>
        <v>0</v>
      </c>
      <c r="AF354" s="175">
        <f t="shared" si="78"/>
        <v>0</v>
      </c>
      <c r="AG354" s="175">
        <f t="shared" si="79"/>
        <v>0</v>
      </c>
      <c r="AH354" s="175">
        <f t="shared" si="80"/>
        <v>0</v>
      </c>
      <c r="AI354" s="175">
        <f t="shared" si="81"/>
        <v>0</v>
      </c>
      <c r="AJ354" s="175">
        <f t="shared" si="82"/>
        <v>0</v>
      </c>
      <c r="AK354" s="396">
        <f t="shared" si="83"/>
        <v>0</v>
      </c>
      <c r="AL354" s="175"/>
      <c r="AM354" s="175">
        <f t="shared" si="84"/>
        <v>0</v>
      </c>
      <c r="AN354" s="175">
        <f t="shared" si="85"/>
        <v>0</v>
      </c>
      <c r="AO354" s="175">
        <f t="shared" si="86"/>
        <v>0</v>
      </c>
      <c r="AP354" s="175">
        <f t="shared" si="87"/>
        <v>0</v>
      </c>
      <c r="AQ354" s="175">
        <f t="shared" si="88"/>
        <v>0</v>
      </c>
      <c r="AR354" s="175">
        <f t="shared" si="89"/>
        <v>0</v>
      </c>
      <c r="AS354" s="401">
        <f t="shared" si="90"/>
        <v>0</v>
      </c>
    </row>
    <row r="355" spans="2:45" ht="18" hidden="1" thickBot="1">
      <c r="B355" s="425"/>
      <c r="C355" s="375">
        <v>32</v>
      </c>
      <c r="D355" s="268"/>
      <c r="E355" s="271"/>
      <c r="F355" s="269"/>
      <c r="G355" s="131"/>
      <c r="H355" s="131"/>
      <c r="I355" s="112">
        <v>9</v>
      </c>
      <c r="J355" s="155"/>
      <c r="K355" s="156"/>
      <c r="L355" s="157"/>
      <c r="M355" s="149"/>
      <c r="N355" s="178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8">
        <f>SUM(N355,P355,R355,T355,V355,X355,-AK355)</f>
        <v>0</v>
      </c>
      <c r="AA355" s="179">
        <f>SUM(O355,Q355,S355,U355,W355,Y355,-AS355)</f>
        <v>0</v>
      </c>
      <c r="AB355" s="366">
        <f>SUM(Z355:AA355)</f>
        <v>0</v>
      </c>
      <c r="AD355">
        <f t="shared" si="76"/>
        <v>0</v>
      </c>
      <c r="AE355" s="402">
        <f t="shared" si="77"/>
        <v>0</v>
      </c>
      <c r="AF355" s="175">
        <f t="shared" si="78"/>
        <v>0</v>
      </c>
      <c r="AG355" s="175">
        <f t="shared" si="79"/>
        <v>0</v>
      </c>
      <c r="AH355" s="175">
        <f t="shared" si="80"/>
        <v>0</v>
      </c>
      <c r="AI355" s="175">
        <f t="shared" si="81"/>
        <v>0</v>
      </c>
      <c r="AJ355" s="175">
        <f t="shared" si="82"/>
        <v>0</v>
      </c>
      <c r="AK355" s="396">
        <f t="shared" si="83"/>
        <v>0</v>
      </c>
      <c r="AL355" s="175"/>
      <c r="AM355" s="175">
        <f t="shared" si="84"/>
        <v>0</v>
      </c>
      <c r="AN355" s="175">
        <f t="shared" si="85"/>
        <v>0</v>
      </c>
      <c r="AO355" s="175">
        <f t="shared" si="86"/>
        <v>0</v>
      </c>
      <c r="AP355" s="175">
        <f t="shared" si="87"/>
        <v>0</v>
      </c>
      <c r="AQ355" s="175">
        <f t="shared" si="88"/>
        <v>0</v>
      </c>
      <c r="AR355" s="175">
        <f t="shared" si="89"/>
        <v>0</v>
      </c>
      <c r="AS355" s="401">
        <f t="shared" si="90"/>
        <v>0</v>
      </c>
    </row>
    <row r="356" spans="2:45" ht="18" hidden="1" thickBot="1">
      <c r="B356" s="425"/>
      <c r="C356" s="375">
        <v>33</v>
      </c>
      <c r="D356" s="113"/>
      <c r="E356" s="271"/>
      <c r="F356" s="111"/>
      <c r="G356" s="131"/>
      <c r="H356" s="131"/>
      <c r="I356" s="112">
        <v>9</v>
      </c>
      <c r="J356" s="155"/>
      <c r="K356" s="156"/>
      <c r="L356" s="157"/>
      <c r="M356" s="149"/>
      <c r="N356" s="178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8">
        <f>SUM(N356,P356,R356,T356,V356,X356,-AK356)</f>
        <v>0</v>
      </c>
      <c r="AA356" s="179">
        <f>SUM(O356,Q356,S356,U356,W356,Y356,-AS356)</f>
        <v>0</v>
      </c>
      <c r="AB356" s="366">
        <f>SUM(Z356:AA356)</f>
        <v>0</v>
      </c>
      <c r="AD356">
        <f t="shared" si="76"/>
        <v>0</v>
      </c>
      <c r="AE356" s="402">
        <f t="shared" si="77"/>
        <v>0</v>
      </c>
      <c r="AF356" s="175">
        <f t="shared" si="78"/>
        <v>0</v>
      </c>
      <c r="AG356" s="175">
        <f t="shared" si="79"/>
        <v>0</v>
      </c>
      <c r="AH356" s="175">
        <f t="shared" si="80"/>
        <v>0</v>
      </c>
      <c r="AI356" s="175">
        <f t="shared" si="81"/>
        <v>0</v>
      </c>
      <c r="AJ356" s="175">
        <f t="shared" si="82"/>
        <v>0</v>
      </c>
      <c r="AK356" s="396">
        <f t="shared" si="83"/>
        <v>0</v>
      </c>
      <c r="AL356" s="175"/>
      <c r="AM356" s="175">
        <f t="shared" si="84"/>
        <v>0</v>
      </c>
      <c r="AN356" s="175">
        <f t="shared" si="85"/>
        <v>0</v>
      </c>
      <c r="AO356" s="175">
        <f t="shared" si="86"/>
        <v>0</v>
      </c>
      <c r="AP356" s="175">
        <f t="shared" si="87"/>
        <v>0</v>
      </c>
      <c r="AQ356" s="175">
        <f t="shared" si="88"/>
        <v>0</v>
      </c>
      <c r="AR356" s="175">
        <f t="shared" si="89"/>
        <v>0</v>
      </c>
      <c r="AS356" s="401">
        <f t="shared" si="90"/>
        <v>0</v>
      </c>
    </row>
    <row r="357" spans="2:45" ht="18" hidden="1" thickBot="1">
      <c r="B357" s="425"/>
      <c r="C357" s="375">
        <v>34</v>
      </c>
      <c r="D357" s="113"/>
      <c r="E357" s="271"/>
      <c r="F357" s="111"/>
      <c r="G357" s="131"/>
      <c r="H357" s="131"/>
      <c r="I357" s="112">
        <v>9</v>
      </c>
      <c r="J357" s="155"/>
      <c r="K357" s="156"/>
      <c r="L357" s="157"/>
      <c r="M357" s="149"/>
      <c r="N357" s="178"/>
      <c r="O357" s="179"/>
      <c r="P357" s="179"/>
      <c r="Q357" s="179"/>
      <c r="R357" s="179"/>
      <c r="S357" s="179"/>
      <c r="T357" s="179"/>
      <c r="U357" s="179"/>
      <c r="V357" s="179"/>
      <c r="W357" s="179"/>
      <c r="X357" s="179"/>
      <c r="Y357" s="179"/>
      <c r="Z357" s="178">
        <f>SUM(N357,P357,R357,T357,V357,X357,-AK357)</f>
        <v>0</v>
      </c>
      <c r="AA357" s="179">
        <f>SUM(O357,Q357,S357,U357,W357,Y357,-AS357)</f>
        <v>0</v>
      </c>
      <c r="AB357" s="366">
        <f>SUM(Z357:AA357)</f>
        <v>0</v>
      </c>
      <c r="AD357">
        <f t="shared" si="76"/>
        <v>0</v>
      </c>
      <c r="AE357" s="402">
        <f t="shared" si="77"/>
        <v>0</v>
      </c>
      <c r="AF357" s="175">
        <f t="shared" si="78"/>
        <v>0</v>
      </c>
      <c r="AG357" s="175">
        <f t="shared" si="79"/>
        <v>0</v>
      </c>
      <c r="AH357" s="175">
        <f t="shared" si="80"/>
        <v>0</v>
      </c>
      <c r="AI357" s="175">
        <f t="shared" si="81"/>
        <v>0</v>
      </c>
      <c r="AJ357" s="175">
        <f t="shared" si="82"/>
        <v>0</v>
      </c>
      <c r="AK357" s="396">
        <f t="shared" si="83"/>
        <v>0</v>
      </c>
      <c r="AL357" s="175"/>
      <c r="AM357" s="175">
        <f t="shared" si="84"/>
        <v>0</v>
      </c>
      <c r="AN357" s="175">
        <f t="shared" si="85"/>
        <v>0</v>
      </c>
      <c r="AO357" s="175">
        <f t="shared" si="86"/>
        <v>0</v>
      </c>
      <c r="AP357" s="175">
        <f t="shared" si="87"/>
        <v>0</v>
      </c>
      <c r="AQ357" s="175">
        <f t="shared" si="88"/>
        <v>0</v>
      </c>
      <c r="AR357" s="175">
        <f t="shared" si="89"/>
        <v>0</v>
      </c>
      <c r="AS357" s="401">
        <f t="shared" si="90"/>
        <v>0</v>
      </c>
    </row>
    <row r="358" spans="2:45" ht="18" hidden="1" thickBot="1">
      <c r="B358" s="425"/>
      <c r="C358" s="375">
        <v>35</v>
      </c>
      <c r="D358" s="113"/>
      <c r="E358" s="271"/>
      <c r="F358" s="111"/>
      <c r="G358" s="131"/>
      <c r="H358" s="131"/>
      <c r="I358" s="112">
        <v>9</v>
      </c>
      <c r="J358" s="155"/>
      <c r="K358" s="156"/>
      <c r="L358" s="157"/>
      <c r="M358" s="149"/>
      <c r="N358" s="178"/>
      <c r="O358" s="179"/>
      <c r="P358" s="179"/>
      <c r="Q358" s="179"/>
      <c r="R358" s="179"/>
      <c r="S358" s="179"/>
      <c r="T358" s="179"/>
      <c r="U358" s="179"/>
      <c r="V358" s="179"/>
      <c r="W358" s="179"/>
      <c r="X358" s="179"/>
      <c r="Y358" s="179"/>
      <c r="Z358" s="178">
        <f>SUM(N358,P358,R358,T358,V358,X358,-AK358)</f>
        <v>0</v>
      </c>
      <c r="AA358" s="179">
        <f>SUM(O358,Q358,S358,U358,W358,Y358,-AS358)</f>
        <v>0</v>
      </c>
      <c r="AB358" s="366">
        <f>SUM(Z358:AA358)</f>
        <v>0</v>
      </c>
      <c r="AD358">
        <f t="shared" si="76"/>
        <v>0</v>
      </c>
      <c r="AE358" s="402">
        <f t="shared" si="77"/>
        <v>0</v>
      </c>
      <c r="AF358" s="175">
        <f t="shared" si="78"/>
        <v>0</v>
      </c>
      <c r="AG358" s="175">
        <f t="shared" si="79"/>
        <v>0</v>
      </c>
      <c r="AH358" s="175">
        <f t="shared" si="80"/>
        <v>0</v>
      </c>
      <c r="AI358" s="175">
        <f t="shared" si="81"/>
        <v>0</v>
      </c>
      <c r="AJ358" s="175">
        <f t="shared" si="82"/>
        <v>0</v>
      </c>
      <c r="AK358" s="396">
        <f t="shared" si="83"/>
        <v>0</v>
      </c>
      <c r="AL358" s="175"/>
      <c r="AM358" s="175">
        <f t="shared" si="84"/>
        <v>0</v>
      </c>
      <c r="AN358" s="175">
        <f t="shared" si="85"/>
        <v>0</v>
      </c>
      <c r="AO358" s="175">
        <f t="shared" si="86"/>
        <v>0</v>
      </c>
      <c r="AP358" s="175">
        <f t="shared" si="87"/>
        <v>0</v>
      </c>
      <c r="AQ358" s="175">
        <f t="shared" si="88"/>
        <v>0</v>
      </c>
      <c r="AR358" s="175">
        <f t="shared" si="89"/>
        <v>0</v>
      </c>
      <c r="AS358" s="401">
        <f t="shared" si="90"/>
        <v>0</v>
      </c>
    </row>
    <row r="359" spans="2:45" ht="18" hidden="1" thickBot="1">
      <c r="B359" s="425"/>
      <c r="C359" s="375">
        <v>36</v>
      </c>
      <c r="D359" s="113"/>
      <c r="E359" s="271"/>
      <c r="F359" s="111"/>
      <c r="G359" s="131"/>
      <c r="H359" s="131"/>
      <c r="I359" s="112">
        <v>9</v>
      </c>
      <c r="J359" s="155"/>
      <c r="K359" s="156"/>
      <c r="L359" s="157"/>
      <c r="M359" s="149"/>
      <c r="N359" s="178"/>
      <c r="O359" s="179"/>
      <c r="P359" s="179"/>
      <c r="Q359" s="179"/>
      <c r="R359" s="179"/>
      <c r="S359" s="179"/>
      <c r="T359" s="179"/>
      <c r="U359" s="179"/>
      <c r="V359" s="179"/>
      <c r="W359" s="179"/>
      <c r="X359" s="179"/>
      <c r="Y359" s="179"/>
      <c r="Z359" s="178">
        <f>SUM(N359,P359,R359,T359,V359,X359,-AK359)</f>
        <v>0</v>
      </c>
      <c r="AA359" s="179">
        <f>SUM(O359,Q359,S359,U359,W359,Y359,-AS359)</f>
        <v>0</v>
      </c>
      <c r="AB359" s="366">
        <f>SUM(Z359:AA359)</f>
        <v>0</v>
      </c>
      <c r="AD359">
        <f t="shared" si="76"/>
        <v>0</v>
      </c>
      <c r="AE359" s="402">
        <f t="shared" si="77"/>
        <v>0</v>
      </c>
      <c r="AF359" s="175">
        <f t="shared" si="78"/>
        <v>0</v>
      </c>
      <c r="AG359" s="175">
        <f t="shared" si="79"/>
        <v>0</v>
      </c>
      <c r="AH359" s="175">
        <f t="shared" si="80"/>
        <v>0</v>
      </c>
      <c r="AI359" s="175">
        <f t="shared" si="81"/>
        <v>0</v>
      </c>
      <c r="AJ359" s="175">
        <f t="shared" si="82"/>
        <v>0</v>
      </c>
      <c r="AK359" s="396">
        <f t="shared" si="83"/>
        <v>0</v>
      </c>
      <c r="AL359" s="175"/>
      <c r="AM359" s="175">
        <f t="shared" si="84"/>
        <v>0</v>
      </c>
      <c r="AN359" s="175">
        <f t="shared" si="85"/>
        <v>0</v>
      </c>
      <c r="AO359" s="175">
        <f t="shared" si="86"/>
        <v>0</v>
      </c>
      <c r="AP359" s="175">
        <f t="shared" si="87"/>
        <v>0</v>
      </c>
      <c r="AQ359" s="175">
        <f t="shared" si="88"/>
        <v>0</v>
      </c>
      <c r="AR359" s="175">
        <f t="shared" si="89"/>
        <v>0</v>
      </c>
      <c r="AS359" s="401">
        <f t="shared" si="90"/>
        <v>0</v>
      </c>
    </row>
    <row r="360" spans="2:45" ht="18" hidden="1" thickBot="1">
      <c r="B360" s="425"/>
      <c r="C360" s="375">
        <v>37</v>
      </c>
      <c r="D360" s="113"/>
      <c r="E360" s="271"/>
      <c r="F360" s="111"/>
      <c r="G360" s="131"/>
      <c r="H360" s="131"/>
      <c r="I360" s="112">
        <v>9</v>
      </c>
      <c r="J360" s="155"/>
      <c r="K360" s="156"/>
      <c r="L360" s="157"/>
      <c r="M360" s="149"/>
      <c r="N360" s="178"/>
      <c r="O360" s="179"/>
      <c r="P360" s="179"/>
      <c r="Q360" s="179"/>
      <c r="R360" s="179"/>
      <c r="S360" s="179"/>
      <c r="T360" s="179"/>
      <c r="U360" s="179"/>
      <c r="V360" s="179"/>
      <c r="W360" s="179"/>
      <c r="X360" s="179"/>
      <c r="Y360" s="179"/>
      <c r="Z360" s="178">
        <f>SUM(N360,P360,R360,T360,V360,X360,-AK360)</f>
        <v>0</v>
      </c>
      <c r="AA360" s="179">
        <f>SUM(O360,Q360,S360,U360,W360,Y360,-AS360)</f>
        <v>0</v>
      </c>
      <c r="AB360" s="366">
        <f>SUM(Z360:AA360)</f>
        <v>0</v>
      </c>
      <c r="AD360">
        <f t="shared" si="76"/>
        <v>0</v>
      </c>
      <c r="AE360" s="402">
        <f t="shared" si="77"/>
        <v>0</v>
      </c>
      <c r="AF360" s="175">
        <f t="shared" si="78"/>
        <v>0</v>
      </c>
      <c r="AG360" s="175">
        <f t="shared" si="79"/>
        <v>0</v>
      </c>
      <c r="AH360" s="175">
        <f t="shared" si="80"/>
        <v>0</v>
      </c>
      <c r="AI360" s="175">
        <f t="shared" si="81"/>
        <v>0</v>
      </c>
      <c r="AJ360" s="175">
        <f t="shared" si="82"/>
        <v>0</v>
      </c>
      <c r="AK360" s="396">
        <f t="shared" si="83"/>
        <v>0</v>
      </c>
      <c r="AL360" s="175"/>
      <c r="AM360" s="175">
        <f t="shared" si="84"/>
        <v>0</v>
      </c>
      <c r="AN360" s="175">
        <f t="shared" si="85"/>
        <v>0</v>
      </c>
      <c r="AO360" s="175">
        <f t="shared" si="86"/>
        <v>0</v>
      </c>
      <c r="AP360" s="175">
        <f t="shared" si="87"/>
        <v>0</v>
      </c>
      <c r="AQ360" s="175">
        <f t="shared" si="88"/>
        <v>0</v>
      </c>
      <c r="AR360" s="175">
        <f t="shared" si="89"/>
        <v>0</v>
      </c>
      <c r="AS360" s="401">
        <f t="shared" si="90"/>
        <v>0</v>
      </c>
    </row>
    <row r="361" spans="2:45" ht="18" hidden="1" thickBot="1">
      <c r="B361" s="425"/>
      <c r="C361" s="375">
        <v>38</v>
      </c>
      <c r="D361" s="113"/>
      <c r="E361" s="271"/>
      <c r="F361" s="111"/>
      <c r="G361" s="131"/>
      <c r="H361" s="131"/>
      <c r="I361" s="112">
        <v>9</v>
      </c>
      <c r="J361" s="155"/>
      <c r="K361" s="156"/>
      <c r="L361" s="157"/>
      <c r="M361" s="149"/>
      <c r="N361" s="178"/>
      <c r="O361" s="179"/>
      <c r="P361" s="179"/>
      <c r="Q361" s="179"/>
      <c r="R361" s="179"/>
      <c r="S361" s="179"/>
      <c r="T361" s="179"/>
      <c r="U361" s="179"/>
      <c r="V361" s="179"/>
      <c r="W361" s="179"/>
      <c r="X361" s="179"/>
      <c r="Y361" s="179"/>
      <c r="Z361" s="178">
        <f>SUM(N361,P361,R361,T361,V361,X361,-AK361)</f>
        <v>0</v>
      </c>
      <c r="AA361" s="179">
        <f>SUM(O361,Q361,S361,U361,W361,Y361,-AS361)</f>
        <v>0</v>
      </c>
      <c r="AB361" s="366">
        <f>SUM(Z361:AA361)</f>
        <v>0</v>
      </c>
      <c r="AD361">
        <f t="shared" si="76"/>
        <v>0</v>
      </c>
      <c r="AE361" s="402">
        <f t="shared" si="77"/>
        <v>0</v>
      </c>
      <c r="AF361" s="175">
        <f t="shared" si="78"/>
        <v>0</v>
      </c>
      <c r="AG361" s="175">
        <f t="shared" si="79"/>
        <v>0</v>
      </c>
      <c r="AH361" s="175">
        <f t="shared" si="80"/>
        <v>0</v>
      </c>
      <c r="AI361" s="175">
        <f t="shared" si="81"/>
        <v>0</v>
      </c>
      <c r="AJ361" s="175">
        <f t="shared" si="82"/>
        <v>0</v>
      </c>
      <c r="AK361" s="396">
        <f t="shared" si="83"/>
        <v>0</v>
      </c>
      <c r="AL361" s="175"/>
      <c r="AM361" s="175">
        <f t="shared" si="84"/>
        <v>0</v>
      </c>
      <c r="AN361" s="175">
        <f t="shared" si="85"/>
        <v>0</v>
      </c>
      <c r="AO361" s="175">
        <f t="shared" si="86"/>
        <v>0</v>
      </c>
      <c r="AP361" s="175">
        <f t="shared" si="87"/>
        <v>0</v>
      </c>
      <c r="AQ361" s="175">
        <f t="shared" si="88"/>
        <v>0</v>
      </c>
      <c r="AR361" s="175">
        <f t="shared" si="89"/>
        <v>0</v>
      </c>
      <c r="AS361" s="401">
        <f t="shared" si="90"/>
        <v>0</v>
      </c>
    </row>
    <row r="362" spans="2:45" ht="18" hidden="1" thickBot="1">
      <c r="B362" s="425"/>
      <c r="C362" s="375">
        <v>39</v>
      </c>
      <c r="D362" s="113"/>
      <c r="E362" s="271"/>
      <c r="F362" s="111"/>
      <c r="G362" s="131"/>
      <c r="H362" s="131"/>
      <c r="I362" s="112">
        <v>9</v>
      </c>
      <c r="J362" s="155"/>
      <c r="K362" s="156"/>
      <c r="L362" s="157"/>
      <c r="M362" s="149"/>
      <c r="N362" s="178"/>
      <c r="O362" s="179"/>
      <c r="P362" s="179"/>
      <c r="Q362" s="179"/>
      <c r="R362" s="179"/>
      <c r="S362" s="179"/>
      <c r="T362" s="179"/>
      <c r="U362" s="179"/>
      <c r="V362" s="179"/>
      <c r="W362" s="179"/>
      <c r="X362" s="179"/>
      <c r="Y362" s="179"/>
      <c r="Z362" s="178">
        <f>SUM(N362,P362,R362,T362,V362,X362,-AK362)</f>
        <v>0</v>
      </c>
      <c r="AA362" s="179">
        <f>SUM(O362,Q362,S362,U362,W362,Y362,-AS362)</f>
        <v>0</v>
      </c>
      <c r="AB362" s="366">
        <f>SUM(Z362:AA362)</f>
        <v>0</v>
      </c>
      <c r="AD362">
        <f t="shared" si="76"/>
        <v>0</v>
      </c>
      <c r="AE362" s="402">
        <f t="shared" si="77"/>
        <v>0</v>
      </c>
      <c r="AF362" s="175">
        <f t="shared" si="78"/>
        <v>0</v>
      </c>
      <c r="AG362" s="175">
        <f t="shared" si="79"/>
        <v>0</v>
      </c>
      <c r="AH362" s="175">
        <f t="shared" si="80"/>
        <v>0</v>
      </c>
      <c r="AI362" s="175">
        <f t="shared" si="81"/>
        <v>0</v>
      </c>
      <c r="AJ362" s="175">
        <f t="shared" si="82"/>
        <v>0</v>
      </c>
      <c r="AK362" s="396">
        <f t="shared" si="83"/>
        <v>0</v>
      </c>
      <c r="AL362" s="175"/>
      <c r="AM362" s="175">
        <f t="shared" si="84"/>
        <v>0</v>
      </c>
      <c r="AN362" s="175">
        <f t="shared" si="85"/>
        <v>0</v>
      </c>
      <c r="AO362" s="175">
        <f t="shared" si="86"/>
        <v>0</v>
      </c>
      <c r="AP362" s="175">
        <f t="shared" si="87"/>
        <v>0</v>
      </c>
      <c r="AQ362" s="175">
        <f t="shared" si="88"/>
        <v>0</v>
      </c>
      <c r="AR362" s="175">
        <f t="shared" si="89"/>
        <v>0</v>
      </c>
      <c r="AS362" s="401">
        <f t="shared" si="90"/>
        <v>0</v>
      </c>
    </row>
    <row r="363" spans="2:45" ht="18" hidden="1" thickBot="1">
      <c r="B363" s="425"/>
      <c r="C363" s="375">
        <v>40</v>
      </c>
      <c r="D363" s="113"/>
      <c r="E363" s="271"/>
      <c r="F363" s="111"/>
      <c r="G363" s="131"/>
      <c r="H363" s="131"/>
      <c r="I363" s="112">
        <v>9</v>
      </c>
      <c r="J363" s="155"/>
      <c r="K363" s="156"/>
      <c r="L363" s="157"/>
      <c r="M363" s="149"/>
      <c r="N363" s="178"/>
      <c r="O363" s="179"/>
      <c r="P363" s="179"/>
      <c r="Q363" s="179"/>
      <c r="R363" s="179"/>
      <c r="S363" s="179"/>
      <c r="T363" s="179"/>
      <c r="U363" s="179"/>
      <c r="V363" s="179"/>
      <c r="W363" s="179"/>
      <c r="X363" s="179"/>
      <c r="Y363" s="179"/>
      <c r="Z363" s="178">
        <f>SUM(N363,P363,R363,T363,V363,X363,-AK363)</f>
        <v>0</v>
      </c>
      <c r="AA363" s="179">
        <f>SUM(O363,Q363,S363,U363,W363,Y363,-AS363)</f>
        <v>0</v>
      </c>
      <c r="AB363" s="366">
        <f>SUM(Z363:AA363)</f>
        <v>0</v>
      </c>
      <c r="AD363">
        <f t="shared" si="76"/>
        <v>0</v>
      </c>
      <c r="AE363" s="402">
        <f t="shared" si="77"/>
        <v>0</v>
      </c>
      <c r="AF363" s="175">
        <f t="shared" si="78"/>
        <v>0</v>
      </c>
      <c r="AG363" s="175">
        <f t="shared" si="79"/>
        <v>0</v>
      </c>
      <c r="AH363" s="175">
        <f t="shared" si="80"/>
        <v>0</v>
      </c>
      <c r="AI363" s="175">
        <f t="shared" si="81"/>
        <v>0</v>
      </c>
      <c r="AJ363" s="175">
        <f t="shared" si="82"/>
        <v>0</v>
      </c>
      <c r="AK363" s="396">
        <f t="shared" si="83"/>
        <v>0</v>
      </c>
      <c r="AL363" s="175"/>
      <c r="AM363" s="175">
        <f t="shared" si="84"/>
        <v>0</v>
      </c>
      <c r="AN363" s="175">
        <f t="shared" si="85"/>
        <v>0</v>
      </c>
      <c r="AO363" s="175">
        <f t="shared" si="86"/>
        <v>0</v>
      </c>
      <c r="AP363" s="175">
        <f t="shared" si="87"/>
        <v>0</v>
      </c>
      <c r="AQ363" s="175">
        <f t="shared" si="88"/>
        <v>0</v>
      </c>
      <c r="AR363" s="175">
        <f t="shared" si="89"/>
        <v>0</v>
      </c>
      <c r="AS363" s="401">
        <f t="shared" si="90"/>
        <v>0</v>
      </c>
    </row>
    <row r="364" spans="2:45" ht="16.5" customHeight="1">
      <c r="B364" s="456" t="str">
        <f>'[10]Tabelle1'!B4</f>
        <v>GC Steißlingen</v>
      </c>
      <c r="C364" s="376">
        <v>1</v>
      </c>
      <c r="D364" s="105">
        <f>'[10]Tabelle1'!B6</f>
        <v>0</v>
      </c>
      <c r="E364" s="270">
        <f>'[10]Tabelle1'!C6</f>
        <v>0</v>
      </c>
      <c r="F364" s="106">
        <f>'[10]Tabelle1'!D6</f>
        <v>0</v>
      </c>
      <c r="G364" s="132"/>
      <c r="H364" s="132"/>
      <c r="I364" s="115" t="s">
        <v>38</v>
      </c>
      <c r="J364" s="153" t="s">
        <v>219</v>
      </c>
      <c r="K364" s="407">
        <v>20.2</v>
      </c>
      <c r="L364" s="154" t="s">
        <v>197</v>
      </c>
      <c r="M364" s="148" t="str">
        <f>B$364</f>
        <v>GC Steißlingen</v>
      </c>
      <c r="N364" s="428">
        <v>0</v>
      </c>
      <c r="O364" s="430">
        <v>20</v>
      </c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6">
        <f>SUM(N364,P364,R364,T364,V364,X364,-AK364)</f>
        <v>0</v>
      </c>
      <c r="AA364" s="177">
        <f>SUM(O364,Q364,S364,U364,W364,Y364,-AS364)</f>
        <v>20</v>
      </c>
      <c r="AB364" s="365">
        <f>SUM(Z364:AA364)</f>
        <v>20</v>
      </c>
      <c r="AD364">
        <f t="shared" si="76"/>
        <v>0</v>
      </c>
      <c r="AE364" s="402">
        <f t="shared" si="77"/>
        <v>0</v>
      </c>
      <c r="AF364" s="175">
        <f t="shared" si="78"/>
        <v>0</v>
      </c>
      <c r="AG364" s="175">
        <f t="shared" si="79"/>
        <v>0</v>
      </c>
      <c r="AH364" s="175">
        <f t="shared" si="80"/>
        <v>0</v>
      </c>
      <c r="AI364" s="175">
        <f t="shared" si="81"/>
        <v>0</v>
      </c>
      <c r="AJ364" s="175">
        <f t="shared" si="82"/>
        <v>0</v>
      </c>
      <c r="AK364" s="396">
        <f t="shared" si="83"/>
        <v>0</v>
      </c>
      <c r="AL364" s="175"/>
      <c r="AM364" s="175">
        <f t="shared" si="84"/>
        <v>20</v>
      </c>
      <c r="AN364" s="175">
        <f t="shared" si="85"/>
        <v>0</v>
      </c>
      <c r="AO364" s="175">
        <f t="shared" si="86"/>
        <v>0</v>
      </c>
      <c r="AP364" s="175">
        <f t="shared" si="87"/>
        <v>0</v>
      </c>
      <c r="AQ364" s="175">
        <f t="shared" si="88"/>
        <v>0</v>
      </c>
      <c r="AR364" s="175">
        <f t="shared" si="89"/>
        <v>0</v>
      </c>
      <c r="AS364" s="401">
        <f t="shared" si="90"/>
        <v>0</v>
      </c>
    </row>
    <row r="365" spans="2:45" ht="15">
      <c r="B365" s="457" t="e">
        <f>'[10]Tabelle1'!#REF!</f>
        <v>#REF!</v>
      </c>
      <c r="C365" s="375">
        <v>2</v>
      </c>
      <c r="D365" s="113">
        <f>'[10]Tabelle1'!B7</f>
        <v>0</v>
      </c>
      <c r="E365" s="271">
        <f>'[10]Tabelle1'!C7</f>
        <v>0</v>
      </c>
      <c r="F365" s="111">
        <f>'[10]Tabelle1'!D7</f>
        <v>0</v>
      </c>
      <c r="G365" s="131"/>
      <c r="H365" s="131"/>
      <c r="I365" s="116" t="s">
        <v>38</v>
      </c>
      <c r="J365" s="155" t="s">
        <v>220</v>
      </c>
      <c r="K365" s="156">
        <v>11.3</v>
      </c>
      <c r="L365" s="157">
        <v>0</v>
      </c>
      <c r="M365" s="149" t="str">
        <f>B$364</f>
        <v>GC Steißlingen</v>
      </c>
      <c r="N365" s="178">
        <v>14</v>
      </c>
      <c r="O365" s="179">
        <v>25</v>
      </c>
      <c r="P365" s="179"/>
      <c r="Q365" s="179"/>
      <c r="R365" s="179"/>
      <c r="S365" s="179"/>
      <c r="T365" s="179"/>
      <c r="U365" s="179"/>
      <c r="V365" s="179"/>
      <c r="W365" s="179"/>
      <c r="X365" s="179"/>
      <c r="Y365" s="179"/>
      <c r="Z365" s="178">
        <f>SUM(N365,P365,R365,T365,V365,X365,-AK365)</f>
        <v>14</v>
      </c>
      <c r="AA365" s="179">
        <f>SUM(O365,Q365,S365,U365,W365,Y365,-AS365)</f>
        <v>25</v>
      </c>
      <c r="AB365" s="366">
        <f>SUM(Z365:AA365)</f>
        <v>39</v>
      </c>
      <c r="AD365">
        <f t="shared" si="76"/>
        <v>0</v>
      </c>
      <c r="AE365" s="402">
        <f t="shared" si="77"/>
        <v>14</v>
      </c>
      <c r="AF365" s="175">
        <f t="shared" si="78"/>
        <v>0</v>
      </c>
      <c r="AG365" s="175">
        <f t="shared" si="79"/>
        <v>0</v>
      </c>
      <c r="AH365" s="175">
        <f t="shared" si="80"/>
        <v>0</v>
      </c>
      <c r="AI365" s="175">
        <f t="shared" si="81"/>
        <v>0</v>
      </c>
      <c r="AJ365" s="175">
        <f t="shared" si="82"/>
        <v>0</v>
      </c>
      <c r="AK365" s="396">
        <f t="shared" si="83"/>
        <v>0</v>
      </c>
      <c r="AL365" s="175"/>
      <c r="AM365" s="175">
        <f t="shared" si="84"/>
        <v>25</v>
      </c>
      <c r="AN365" s="175">
        <f t="shared" si="85"/>
        <v>0</v>
      </c>
      <c r="AO365" s="175">
        <f t="shared" si="86"/>
        <v>0</v>
      </c>
      <c r="AP365" s="175">
        <f t="shared" si="87"/>
        <v>0</v>
      </c>
      <c r="AQ365" s="175">
        <f t="shared" si="88"/>
        <v>0</v>
      </c>
      <c r="AR365" s="175">
        <f t="shared" si="89"/>
        <v>0</v>
      </c>
      <c r="AS365" s="401">
        <f t="shared" si="90"/>
        <v>0</v>
      </c>
    </row>
    <row r="366" spans="2:45" ht="15">
      <c r="B366" s="457" t="e">
        <f>'[10]Tabelle1'!#REF!</f>
        <v>#REF!</v>
      </c>
      <c r="C366" s="375">
        <v>3</v>
      </c>
      <c r="D366" s="113">
        <f>'[10]Tabelle1'!B8</f>
        <v>0</v>
      </c>
      <c r="E366" s="271">
        <f>'[10]Tabelle1'!C8</f>
        <v>0</v>
      </c>
      <c r="F366" s="111">
        <f>'[10]Tabelle1'!D8</f>
        <v>0</v>
      </c>
      <c r="G366" s="131"/>
      <c r="H366" s="131"/>
      <c r="I366" s="116" t="s">
        <v>38</v>
      </c>
      <c r="J366" s="155"/>
      <c r="K366" s="156"/>
      <c r="L366" s="157"/>
      <c r="M366" s="149" t="str">
        <f>B$364</f>
        <v>GC Steißlingen</v>
      </c>
      <c r="N366" s="342"/>
      <c r="O366" s="183"/>
      <c r="P366" s="179"/>
      <c r="Q366" s="179"/>
      <c r="R366" s="179"/>
      <c r="S366" s="179"/>
      <c r="T366" s="179"/>
      <c r="U366" s="179"/>
      <c r="V366" s="179"/>
      <c r="W366" s="179"/>
      <c r="X366" s="179"/>
      <c r="Y366" s="179"/>
      <c r="Z366" s="178">
        <f>SUM(N366,P366,R366,T366,V366,X366,-AK366)</f>
        <v>0</v>
      </c>
      <c r="AA366" s="179">
        <f>SUM(O366,Q366,S366,U366,W366,Y366,-AS366)</f>
        <v>0</v>
      </c>
      <c r="AB366" s="366">
        <f>SUM(Z366:AA366)</f>
        <v>0</v>
      </c>
      <c r="AD366">
        <f t="shared" si="76"/>
        <v>0</v>
      </c>
      <c r="AE366" s="402">
        <f t="shared" si="77"/>
        <v>0</v>
      </c>
      <c r="AF366" s="175">
        <f t="shared" si="78"/>
        <v>0</v>
      </c>
      <c r="AG366" s="175">
        <f t="shared" si="79"/>
        <v>0</v>
      </c>
      <c r="AH366" s="175">
        <f t="shared" si="80"/>
        <v>0</v>
      </c>
      <c r="AI366" s="175">
        <f t="shared" si="81"/>
        <v>0</v>
      </c>
      <c r="AJ366" s="175">
        <f t="shared" si="82"/>
        <v>0</v>
      </c>
      <c r="AK366" s="396">
        <f t="shared" si="83"/>
        <v>0</v>
      </c>
      <c r="AL366" s="175"/>
      <c r="AM366" s="175">
        <f t="shared" si="84"/>
        <v>0</v>
      </c>
      <c r="AN366" s="175">
        <f t="shared" si="85"/>
        <v>0</v>
      </c>
      <c r="AO366" s="175">
        <f t="shared" si="86"/>
        <v>0</v>
      </c>
      <c r="AP366" s="175">
        <f t="shared" si="87"/>
        <v>0</v>
      </c>
      <c r="AQ366" s="175">
        <f t="shared" si="88"/>
        <v>0</v>
      </c>
      <c r="AR366" s="175">
        <f t="shared" si="89"/>
        <v>0</v>
      </c>
      <c r="AS366" s="401">
        <f t="shared" si="90"/>
        <v>0</v>
      </c>
    </row>
    <row r="367" spans="2:45" ht="15">
      <c r="B367" s="457" t="e">
        <f>'[10]Tabelle1'!#REF!</f>
        <v>#REF!</v>
      </c>
      <c r="C367" s="375">
        <v>4</v>
      </c>
      <c r="D367" s="113">
        <f>'[10]Tabelle1'!B9</f>
        <v>0</v>
      </c>
      <c r="E367" s="271">
        <f>'[10]Tabelle1'!C9</f>
        <v>0</v>
      </c>
      <c r="F367" s="111">
        <f>'[10]Tabelle1'!D9</f>
        <v>0</v>
      </c>
      <c r="G367" s="131"/>
      <c r="H367" s="131"/>
      <c r="I367" s="116" t="s">
        <v>38</v>
      </c>
      <c r="J367" s="155"/>
      <c r="K367" s="156"/>
      <c r="L367" s="157"/>
      <c r="M367" s="149" t="str">
        <f>B$364</f>
        <v>GC Steißlingen</v>
      </c>
      <c r="N367" s="342"/>
      <c r="O367" s="183"/>
      <c r="P367" s="179"/>
      <c r="Q367" s="179"/>
      <c r="R367" s="179"/>
      <c r="S367" s="179"/>
      <c r="T367" s="179"/>
      <c r="U367" s="179"/>
      <c r="V367" s="179"/>
      <c r="W367" s="179"/>
      <c r="X367" s="179"/>
      <c r="Y367" s="179"/>
      <c r="Z367" s="178">
        <f>SUM(N367,P367,R367,T367,V367,X367,-AK367)</f>
        <v>0</v>
      </c>
      <c r="AA367" s="179">
        <f>SUM(O367,Q367,S367,U367,W367,Y367,-AS367)</f>
        <v>0</v>
      </c>
      <c r="AB367" s="366">
        <f>SUM(Z367:AA367)</f>
        <v>0</v>
      </c>
      <c r="AD367">
        <f t="shared" si="76"/>
        <v>0</v>
      </c>
      <c r="AE367" s="402">
        <f t="shared" si="77"/>
        <v>0</v>
      </c>
      <c r="AF367" s="175">
        <f t="shared" si="78"/>
        <v>0</v>
      </c>
      <c r="AG367" s="175">
        <f t="shared" si="79"/>
        <v>0</v>
      </c>
      <c r="AH367" s="175">
        <f t="shared" si="80"/>
        <v>0</v>
      </c>
      <c r="AI367" s="175">
        <f t="shared" si="81"/>
        <v>0</v>
      </c>
      <c r="AJ367" s="175">
        <f t="shared" si="82"/>
        <v>0</v>
      </c>
      <c r="AK367" s="396">
        <f t="shared" si="83"/>
        <v>0</v>
      </c>
      <c r="AL367" s="175"/>
      <c r="AM367" s="175">
        <f t="shared" si="84"/>
        <v>0</v>
      </c>
      <c r="AN367" s="175">
        <f t="shared" si="85"/>
        <v>0</v>
      </c>
      <c r="AO367" s="175">
        <f t="shared" si="86"/>
        <v>0</v>
      </c>
      <c r="AP367" s="175">
        <f t="shared" si="87"/>
        <v>0</v>
      </c>
      <c r="AQ367" s="175">
        <f t="shared" si="88"/>
        <v>0</v>
      </c>
      <c r="AR367" s="175">
        <f t="shared" si="89"/>
        <v>0</v>
      </c>
      <c r="AS367" s="401">
        <f t="shared" si="90"/>
        <v>0</v>
      </c>
    </row>
    <row r="368" spans="2:45" ht="15">
      <c r="B368" s="457" t="e">
        <f>'[10]Tabelle1'!#REF!</f>
        <v>#REF!</v>
      </c>
      <c r="C368" s="375">
        <v>5</v>
      </c>
      <c r="D368" s="113">
        <f>'[10]Tabelle1'!B10</f>
        <v>0</v>
      </c>
      <c r="E368" s="271">
        <f>'[10]Tabelle1'!C10</f>
        <v>0</v>
      </c>
      <c r="F368" s="111">
        <f>'[10]Tabelle1'!D10</f>
        <v>0</v>
      </c>
      <c r="G368" s="131"/>
      <c r="H368" s="131"/>
      <c r="I368" s="116" t="s">
        <v>38</v>
      </c>
      <c r="J368" s="155"/>
      <c r="K368" s="156"/>
      <c r="L368" s="157"/>
      <c r="M368" s="149" t="str">
        <f>B$364</f>
        <v>GC Steißlingen</v>
      </c>
      <c r="N368" s="342"/>
      <c r="O368" s="183"/>
      <c r="P368" s="179"/>
      <c r="Q368" s="179"/>
      <c r="R368" s="179"/>
      <c r="S368" s="179"/>
      <c r="T368" s="179"/>
      <c r="U368" s="179"/>
      <c r="V368" s="179"/>
      <c r="W368" s="179"/>
      <c r="X368" s="179"/>
      <c r="Y368" s="179"/>
      <c r="Z368" s="178">
        <f>SUM(N368,P368,R368,T368,V368,X368,-AK368)</f>
        <v>0</v>
      </c>
      <c r="AA368" s="179">
        <f>SUM(O368,Q368,S368,U368,W368,Y368,-AS368)</f>
        <v>0</v>
      </c>
      <c r="AB368" s="366">
        <f>SUM(Z368:AA368)</f>
        <v>0</v>
      </c>
      <c r="AD368">
        <f t="shared" si="76"/>
        <v>0</v>
      </c>
      <c r="AE368" s="402">
        <f t="shared" si="77"/>
        <v>0</v>
      </c>
      <c r="AF368" s="175">
        <f t="shared" si="78"/>
        <v>0</v>
      </c>
      <c r="AG368" s="175">
        <f t="shared" si="79"/>
        <v>0</v>
      </c>
      <c r="AH368" s="175">
        <f t="shared" si="80"/>
        <v>0</v>
      </c>
      <c r="AI368" s="175">
        <f t="shared" si="81"/>
        <v>0</v>
      </c>
      <c r="AJ368" s="175">
        <f t="shared" si="82"/>
        <v>0</v>
      </c>
      <c r="AK368" s="396">
        <f t="shared" si="83"/>
        <v>0</v>
      </c>
      <c r="AL368" s="175"/>
      <c r="AM368" s="175">
        <f t="shared" si="84"/>
        <v>0</v>
      </c>
      <c r="AN368" s="175">
        <f t="shared" si="85"/>
        <v>0</v>
      </c>
      <c r="AO368" s="175">
        <f t="shared" si="86"/>
        <v>0</v>
      </c>
      <c r="AP368" s="175">
        <f t="shared" si="87"/>
        <v>0</v>
      </c>
      <c r="AQ368" s="175">
        <f t="shared" si="88"/>
        <v>0</v>
      </c>
      <c r="AR368" s="175">
        <f t="shared" si="89"/>
        <v>0</v>
      </c>
      <c r="AS368" s="401">
        <f t="shared" si="90"/>
        <v>0</v>
      </c>
    </row>
    <row r="369" spans="2:45" ht="15">
      <c r="B369" s="457" t="e">
        <f>'[10]Tabelle1'!#REF!</f>
        <v>#REF!</v>
      </c>
      <c r="C369" s="375">
        <v>6</v>
      </c>
      <c r="D369" s="113">
        <f>'[10]Tabelle1'!B11</f>
        <v>0</v>
      </c>
      <c r="E369" s="271">
        <f>'[10]Tabelle1'!C11</f>
        <v>0</v>
      </c>
      <c r="F369" s="111">
        <f>'[10]Tabelle1'!D11</f>
        <v>0</v>
      </c>
      <c r="G369" s="131"/>
      <c r="H369" s="131"/>
      <c r="I369" s="116" t="s">
        <v>38</v>
      </c>
      <c r="J369" s="155"/>
      <c r="K369" s="156"/>
      <c r="L369" s="157"/>
      <c r="M369" s="149" t="str">
        <f>B$364</f>
        <v>GC Steißlingen</v>
      </c>
      <c r="N369" s="342"/>
      <c r="O369" s="183"/>
      <c r="P369" s="179"/>
      <c r="Q369" s="179"/>
      <c r="R369" s="179"/>
      <c r="S369" s="179"/>
      <c r="T369" s="179"/>
      <c r="U369" s="179"/>
      <c r="V369" s="179"/>
      <c r="W369" s="179"/>
      <c r="X369" s="179"/>
      <c r="Y369" s="179"/>
      <c r="Z369" s="178">
        <f>SUM(N369,P369,R369,T369,V369,X369,-AK369)</f>
        <v>0</v>
      </c>
      <c r="AA369" s="179">
        <f>SUM(O369,Q369,S369,U369,W369,Y369,-AS369)</f>
        <v>0</v>
      </c>
      <c r="AB369" s="366">
        <f>SUM(Z369:AA369)</f>
        <v>0</v>
      </c>
      <c r="AD369">
        <f t="shared" si="76"/>
        <v>0</v>
      </c>
      <c r="AE369" s="402">
        <f t="shared" si="77"/>
        <v>0</v>
      </c>
      <c r="AF369" s="175">
        <f t="shared" si="78"/>
        <v>0</v>
      </c>
      <c r="AG369" s="175">
        <f t="shared" si="79"/>
        <v>0</v>
      </c>
      <c r="AH369" s="175">
        <f t="shared" si="80"/>
        <v>0</v>
      </c>
      <c r="AI369" s="175">
        <f t="shared" si="81"/>
        <v>0</v>
      </c>
      <c r="AJ369" s="175">
        <f t="shared" si="82"/>
        <v>0</v>
      </c>
      <c r="AK369" s="396">
        <f t="shared" si="83"/>
        <v>0</v>
      </c>
      <c r="AL369" s="175"/>
      <c r="AM369" s="175">
        <f t="shared" si="84"/>
        <v>0</v>
      </c>
      <c r="AN369" s="175">
        <f t="shared" si="85"/>
        <v>0</v>
      </c>
      <c r="AO369" s="175">
        <f t="shared" si="86"/>
        <v>0</v>
      </c>
      <c r="AP369" s="175">
        <f t="shared" si="87"/>
        <v>0</v>
      </c>
      <c r="AQ369" s="175">
        <f t="shared" si="88"/>
        <v>0</v>
      </c>
      <c r="AR369" s="175">
        <f t="shared" si="89"/>
        <v>0</v>
      </c>
      <c r="AS369" s="401">
        <f t="shared" si="90"/>
        <v>0</v>
      </c>
    </row>
    <row r="370" spans="2:45" ht="15">
      <c r="B370" s="457" t="e">
        <f>'[10]Tabelle1'!#REF!</f>
        <v>#REF!</v>
      </c>
      <c r="C370" s="375">
        <v>7</v>
      </c>
      <c r="D370" s="113">
        <f>'[10]Tabelle1'!B12</f>
        <v>0</v>
      </c>
      <c r="E370" s="271">
        <f>'[10]Tabelle1'!C12</f>
        <v>0</v>
      </c>
      <c r="F370" s="111">
        <f>'[10]Tabelle1'!D12</f>
        <v>0</v>
      </c>
      <c r="G370" s="131"/>
      <c r="H370" s="131"/>
      <c r="I370" s="116" t="s">
        <v>38</v>
      </c>
      <c r="J370" s="155"/>
      <c r="K370" s="156"/>
      <c r="L370" s="157"/>
      <c r="M370" s="149" t="str">
        <f>B$364</f>
        <v>GC Steißlingen</v>
      </c>
      <c r="N370" s="342"/>
      <c r="O370" s="183"/>
      <c r="P370" s="179"/>
      <c r="Q370" s="179"/>
      <c r="R370" s="179"/>
      <c r="S370" s="179"/>
      <c r="T370" s="179"/>
      <c r="U370" s="179"/>
      <c r="V370" s="179"/>
      <c r="W370" s="179"/>
      <c r="X370" s="179"/>
      <c r="Y370" s="179"/>
      <c r="Z370" s="178">
        <f>SUM(N370,P370,R370,T370,V370,X370,-AK370)</f>
        <v>0</v>
      </c>
      <c r="AA370" s="179">
        <f>SUM(O370,Q370,S370,U370,W370,Y370,-AS370)</f>
        <v>0</v>
      </c>
      <c r="AB370" s="366">
        <f>SUM(Z370:AA370)</f>
        <v>0</v>
      </c>
      <c r="AD370">
        <f t="shared" si="76"/>
        <v>0</v>
      </c>
      <c r="AE370" s="402">
        <f t="shared" si="77"/>
        <v>0</v>
      </c>
      <c r="AF370" s="175">
        <f t="shared" si="78"/>
        <v>0</v>
      </c>
      <c r="AG370" s="175">
        <f t="shared" si="79"/>
        <v>0</v>
      </c>
      <c r="AH370" s="175">
        <f t="shared" si="80"/>
        <v>0</v>
      </c>
      <c r="AI370" s="175">
        <f t="shared" si="81"/>
        <v>0</v>
      </c>
      <c r="AJ370" s="175">
        <f t="shared" si="82"/>
        <v>0</v>
      </c>
      <c r="AK370" s="396">
        <f t="shared" si="83"/>
        <v>0</v>
      </c>
      <c r="AL370" s="175"/>
      <c r="AM370" s="175">
        <f t="shared" si="84"/>
        <v>0</v>
      </c>
      <c r="AN370" s="175">
        <f t="shared" si="85"/>
        <v>0</v>
      </c>
      <c r="AO370" s="175">
        <f t="shared" si="86"/>
        <v>0</v>
      </c>
      <c r="AP370" s="175">
        <f t="shared" si="87"/>
        <v>0</v>
      </c>
      <c r="AQ370" s="175">
        <f t="shared" si="88"/>
        <v>0</v>
      </c>
      <c r="AR370" s="175">
        <f t="shared" si="89"/>
        <v>0</v>
      </c>
      <c r="AS370" s="401">
        <f t="shared" si="90"/>
        <v>0</v>
      </c>
    </row>
    <row r="371" spans="2:45" ht="15">
      <c r="B371" s="457" t="e">
        <f>'[10]Tabelle1'!#REF!</f>
        <v>#REF!</v>
      </c>
      <c r="C371" s="375">
        <v>8</v>
      </c>
      <c r="D371" s="113">
        <f>'[10]Tabelle1'!B13</f>
        <v>0</v>
      </c>
      <c r="E371" s="271">
        <f>'[10]Tabelle1'!C13</f>
        <v>0</v>
      </c>
      <c r="F371" s="111">
        <f>'[10]Tabelle1'!D13</f>
        <v>0</v>
      </c>
      <c r="G371" s="131"/>
      <c r="H371" s="131"/>
      <c r="I371" s="116" t="s">
        <v>38</v>
      </c>
      <c r="J371" s="155"/>
      <c r="K371" s="156"/>
      <c r="L371" s="157"/>
      <c r="M371" s="149" t="str">
        <f>B$364</f>
        <v>GC Steißlingen</v>
      </c>
      <c r="N371" s="342"/>
      <c r="O371" s="183"/>
      <c r="P371" s="179"/>
      <c r="Q371" s="179"/>
      <c r="R371" s="179"/>
      <c r="S371" s="179"/>
      <c r="T371" s="179"/>
      <c r="U371" s="179"/>
      <c r="V371" s="179"/>
      <c r="W371" s="179"/>
      <c r="X371" s="179"/>
      <c r="Y371" s="179"/>
      <c r="Z371" s="178">
        <f>SUM(N371,P371,R371,T371,V371,X371,-AK371)</f>
        <v>0</v>
      </c>
      <c r="AA371" s="179">
        <f>SUM(O371,Q371,S371,U371,W371,Y371,-AS371)</f>
        <v>0</v>
      </c>
      <c r="AB371" s="385">
        <f>SUM(Z371:AA371)</f>
        <v>0</v>
      </c>
      <c r="AD371">
        <f t="shared" si="76"/>
        <v>0</v>
      </c>
      <c r="AE371" s="402">
        <f t="shared" si="77"/>
        <v>0</v>
      </c>
      <c r="AF371" s="175">
        <f t="shared" si="78"/>
        <v>0</v>
      </c>
      <c r="AG371" s="175">
        <f t="shared" si="79"/>
        <v>0</v>
      </c>
      <c r="AH371" s="175">
        <f t="shared" si="80"/>
        <v>0</v>
      </c>
      <c r="AI371" s="175">
        <f t="shared" si="81"/>
        <v>0</v>
      </c>
      <c r="AJ371" s="175">
        <f t="shared" si="82"/>
        <v>0</v>
      </c>
      <c r="AK371" s="396">
        <f t="shared" si="83"/>
        <v>0</v>
      </c>
      <c r="AL371" s="175"/>
      <c r="AM371" s="175">
        <f t="shared" si="84"/>
        <v>0</v>
      </c>
      <c r="AN371" s="175">
        <f t="shared" si="85"/>
        <v>0</v>
      </c>
      <c r="AO371" s="175">
        <f t="shared" si="86"/>
        <v>0</v>
      </c>
      <c r="AP371" s="175">
        <f t="shared" si="87"/>
        <v>0</v>
      </c>
      <c r="AQ371" s="175">
        <f t="shared" si="88"/>
        <v>0</v>
      </c>
      <c r="AR371" s="175">
        <f t="shared" si="89"/>
        <v>0</v>
      </c>
      <c r="AS371" s="401">
        <f t="shared" si="90"/>
        <v>0</v>
      </c>
    </row>
    <row r="372" spans="2:45" ht="15">
      <c r="B372" s="457" t="e">
        <f>'[10]Tabelle1'!#REF!</f>
        <v>#REF!</v>
      </c>
      <c r="C372" s="375">
        <v>9</v>
      </c>
      <c r="D372" s="113">
        <f>'[10]Tabelle1'!B14</f>
        <v>0</v>
      </c>
      <c r="E372" s="271">
        <f>'[10]Tabelle1'!C14</f>
        <v>0</v>
      </c>
      <c r="F372" s="111">
        <f>'[10]Tabelle1'!D14</f>
        <v>0</v>
      </c>
      <c r="G372" s="131"/>
      <c r="H372" s="131"/>
      <c r="I372" s="116" t="s">
        <v>38</v>
      </c>
      <c r="J372" s="155"/>
      <c r="K372" s="156"/>
      <c r="L372" s="157"/>
      <c r="M372" s="149" t="str">
        <f>B$364</f>
        <v>GC Steißlingen</v>
      </c>
      <c r="N372" s="342"/>
      <c r="O372" s="183"/>
      <c r="P372" s="179"/>
      <c r="Q372" s="179"/>
      <c r="R372" s="179"/>
      <c r="S372" s="179"/>
      <c r="T372" s="179"/>
      <c r="U372" s="179"/>
      <c r="V372" s="179"/>
      <c r="W372" s="179"/>
      <c r="X372" s="179"/>
      <c r="Y372" s="179"/>
      <c r="Z372" s="178">
        <f>SUM(N372,P372,R372,T372,V372,X372,-AK372)</f>
        <v>0</v>
      </c>
      <c r="AA372" s="179">
        <f>SUM(O372,Q372,S372,U372,W372,Y372,-AS372)</f>
        <v>0</v>
      </c>
      <c r="AB372" s="366">
        <f>SUM(Z372:AA372)</f>
        <v>0</v>
      </c>
      <c r="AD372">
        <f t="shared" si="76"/>
        <v>0</v>
      </c>
      <c r="AE372" s="402">
        <f t="shared" si="77"/>
        <v>0</v>
      </c>
      <c r="AF372" s="175">
        <f t="shared" si="78"/>
        <v>0</v>
      </c>
      <c r="AG372" s="175">
        <f t="shared" si="79"/>
        <v>0</v>
      </c>
      <c r="AH372" s="175">
        <f t="shared" si="80"/>
        <v>0</v>
      </c>
      <c r="AI372" s="175">
        <f t="shared" si="81"/>
        <v>0</v>
      </c>
      <c r="AJ372" s="175">
        <f t="shared" si="82"/>
        <v>0</v>
      </c>
      <c r="AK372" s="396">
        <f t="shared" si="83"/>
        <v>0</v>
      </c>
      <c r="AL372" s="175"/>
      <c r="AM372" s="175">
        <f t="shared" si="84"/>
        <v>0</v>
      </c>
      <c r="AN372" s="175">
        <f t="shared" si="85"/>
        <v>0</v>
      </c>
      <c r="AO372" s="175">
        <f t="shared" si="86"/>
        <v>0</v>
      </c>
      <c r="AP372" s="175">
        <f t="shared" si="87"/>
        <v>0</v>
      </c>
      <c r="AQ372" s="175">
        <f t="shared" si="88"/>
        <v>0</v>
      </c>
      <c r="AR372" s="175">
        <f t="shared" si="89"/>
        <v>0</v>
      </c>
      <c r="AS372" s="401">
        <f t="shared" si="90"/>
        <v>0</v>
      </c>
    </row>
    <row r="373" spans="2:45" ht="15.75">
      <c r="B373" s="457" t="e">
        <f>'[10]Tabelle1'!#REF!</f>
        <v>#REF!</v>
      </c>
      <c r="C373" s="375">
        <v>10</v>
      </c>
      <c r="D373" s="108">
        <f>'[10]Tabelle1'!B15</f>
        <v>0</v>
      </c>
      <c r="E373" s="272">
        <f>'[10]Tabelle1'!C15</f>
        <v>0</v>
      </c>
      <c r="F373" s="109">
        <f>'[10]Tabelle1'!D15</f>
        <v>0</v>
      </c>
      <c r="G373" s="131"/>
      <c r="H373" s="131"/>
      <c r="I373" s="116" t="s">
        <v>38</v>
      </c>
      <c r="J373" s="155"/>
      <c r="K373" s="156"/>
      <c r="L373" s="157"/>
      <c r="M373" s="149" t="str">
        <f>B$364</f>
        <v>GC Steißlingen</v>
      </c>
      <c r="N373" s="342"/>
      <c r="O373" s="183"/>
      <c r="P373" s="179"/>
      <c r="Q373" s="179"/>
      <c r="R373" s="179"/>
      <c r="S373" s="179"/>
      <c r="T373" s="179"/>
      <c r="U373" s="179"/>
      <c r="V373" s="179"/>
      <c r="W373" s="179"/>
      <c r="X373" s="179"/>
      <c r="Y373" s="179"/>
      <c r="Z373" s="178">
        <f>SUM(N373,P373,R373,T373,V373,X373,-AK373)</f>
        <v>0</v>
      </c>
      <c r="AA373" s="179">
        <f>SUM(O373,Q373,S373,U373,W373,Y373,-AS373)</f>
        <v>0</v>
      </c>
      <c r="AB373" s="366">
        <f>SUM(Z373:AA373)</f>
        <v>0</v>
      </c>
      <c r="AD373">
        <f t="shared" si="76"/>
        <v>0</v>
      </c>
      <c r="AE373" s="402">
        <f t="shared" si="77"/>
        <v>0</v>
      </c>
      <c r="AF373" s="175">
        <f t="shared" si="78"/>
        <v>0</v>
      </c>
      <c r="AG373" s="175">
        <f t="shared" si="79"/>
        <v>0</v>
      </c>
      <c r="AH373" s="175">
        <f t="shared" si="80"/>
        <v>0</v>
      </c>
      <c r="AI373" s="175">
        <f t="shared" si="81"/>
        <v>0</v>
      </c>
      <c r="AJ373" s="175">
        <f t="shared" si="82"/>
        <v>0</v>
      </c>
      <c r="AK373" s="396">
        <f t="shared" si="83"/>
        <v>0</v>
      </c>
      <c r="AL373" s="175"/>
      <c r="AM373" s="175">
        <f t="shared" si="84"/>
        <v>0</v>
      </c>
      <c r="AN373" s="175">
        <f t="shared" si="85"/>
        <v>0</v>
      </c>
      <c r="AO373" s="175">
        <f t="shared" si="86"/>
        <v>0</v>
      </c>
      <c r="AP373" s="175">
        <f t="shared" si="87"/>
        <v>0</v>
      </c>
      <c r="AQ373" s="175">
        <f t="shared" si="88"/>
        <v>0</v>
      </c>
      <c r="AR373" s="175">
        <f t="shared" si="89"/>
        <v>0</v>
      </c>
      <c r="AS373" s="401">
        <f t="shared" si="90"/>
        <v>0</v>
      </c>
    </row>
    <row r="374" spans="2:45" ht="15">
      <c r="B374" s="457" t="e">
        <f>'[10]Tabelle1'!#REF!</f>
        <v>#REF!</v>
      </c>
      <c r="C374" s="375">
        <v>11</v>
      </c>
      <c r="D374" s="113">
        <f>'[10]Tabelle1'!B16</f>
        <v>0</v>
      </c>
      <c r="E374" s="271">
        <f>'[10]Tabelle1'!C16</f>
        <v>0</v>
      </c>
      <c r="F374" s="111">
        <f>'[10]Tabelle1'!D16</f>
        <v>0</v>
      </c>
      <c r="G374" s="131"/>
      <c r="H374" s="131"/>
      <c r="I374" s="116" t="s">
        <v>38</v>
      </c>
      <c r="J374" s="155"/>
      <c r="K374" s="156"/>
      <c r="L374" s="157"/>
      <c r="M374" s="149" t="str">
        <f>B$364</f>
        <v>GC Steißlingen</v>
      </c>
      <c r="N374" s="342"/>
      <c r="O374" s="183"/>
      <c r="P374" s="179"/>
      <c r="Q374" s="179"/>
      <c r="R374" s="179"/>
      <c r="S374" s="179"/>
      <c r="T374" s="179"/>
      <c r="U374" s="179"/>
      <c r="V374" s="179"/>
      <c r="W374" s="179"/>
      <c r="X374" s="179"/>
      <c r="Y374" s="179"/>
      <c r="Z374" s="178">
        <f>SUM(N374,P374,R374,T374,V374,X374,-AK374)</f>
        <v>0</v>
      </c>
      <c r="AA374" s="179">
        <f>SUM(O374,Q374,S374,U374,W374,Y374,-AS374)</f>
        <v>0</v>
      </c>
      <c r="AB374" s="366">
        <f>SUM(Z374:AA374)</f>
        <v>0</v>
      </c>
      <c r="AD374">
        <f t="shared" si="76"/>
        <v>0</v>
      </c>
      <c r="AE374" s="402">
        <f t="shared" si="77"/>
        <v>0</v>
      </c>
      <c r="AF374" s="175">
        <f t="shared" si="78"/>
        <v>0</v>
      </c>
      <c r="AG374" s="175">
        <f t="shared" si="79"/>
        <v>0</v>
      </c>
      <c r="AH374" s="175">
        <f t="shared" si="80"/>
        <v>0</v>
      </c>
      <c r="AI374" s="175">
        <f t="shared" si="81"/>
        <v>0</v>
      </c>
      <c r="AJ374" s="175">
        <f t="shared" si="82"/>
        <v>0</v>
      </c>
      <c r="AK374" s="396">
        <f t="shared" si="83"/>
        <v>0</v>
      </c>
      <c r="AL374" s="175"/>
      <c r="AM374" s="175">
        <f t="shared" si="84"/>
        <v>0</v>
      </c>
      <c r="AN374" s="175">
        <f t="shared" si="85"/>
        <v>0</v>
      </c>
      <c r="AO374" s="175">
        <f t="shared" si="86"/>
        <v>0</v>
      </c>
      <c r="AP374" s="175">
        <f t="shared" si="87"/>
        <v>0</v>
      </c>
      <c r="AQ374" s="175">
        <f t="shared" si="88"/>
        <v>0</v>
      </c>
      <c r="AR374" s="175">
        <f t="shared" si="89"/>
        <v>0</v>
      </c>
      <c r="AS374" s="401">
        <f t="shared" si="90"/>
        <v>0</v>
      </c>
    </row>
    <row r="375" spans="2:45" ht="15.75" thickBot="1">
      <c r="B375" s="457" t="e">
        <f>'[10]Tabelle1'!#REF!</f>
        <v>#REF!</v>
      </c>
      <c r="C375" s="375">
        <v>12</v>
      </c>
      <c r="D375" s="108">
        <f>'[10]Tabelle1'!B17</f>
        <v>0</v>
      </c>
      <c r="E375" s="272">
        <f>'[10]Tabelle1'!C17</f>
        <v>0</v>
      </c>
      <c r="F375" s="109">
        <f>'[10]Tabelle1'!D17</f>
        <v>0</v>
      </c>
      <c r="G375" s="131"/>
      <c r="H375" s="131"/>
      <c r="I375" s="116" t="s">
        <v>38</v>
      </c>
      <c r="J375" s="155"/>
      <c r="K375" s="156"/>
      <c r="L375" s="157"/>
      <c r="M375" s="149" t="str">
        <f>B$364</f>
        <v>GC Steißlingen</v>
      </c>
      <c r="N375" s="342"/>
      <c r="O375" s="183"/>
      <c r="P375" s="179"/>
      <c r="Q375" s="179"/>
      <c r="R375" s="179"/>
      <c r="S375" s="179"/>
      <c r="T375" s="179"/>
      <c r="U375" s="179"/>
      <c r="V375" s="179"/>
      <c r="W375" s="179"/>
      <c r="X375" s="179"/>
      <c r="Y375" s="179"/>
      <c r="Z375" s="178">
        <f>SUM(N375,P375,R375,T375,V375,X375,-AK375)</f>
        <v>0</v>
      </c>
      <c r="AA375" s="179">
        <f>SUM(O375,Q375,S375,U375,W375,Y375,-AS375)</f>
        <v>0</v>
      </c>
      <c r="AB375" s="366">
        <f>SUM(Z375:AA375)</f>
        <v>0</v>
      </c>
      <c r="AD375">
        <f t="shared" si="76"/>
        <v>0</v>
      </c>
      <c r="AE375" s="402">
        <f t="shared" si="77"/>
        <v>0</v>
      </c>
      <c r="AF375" s="175">
        <f t="shared" si="78"/>
        <v>0</v>
      </c>
      <c r="AG375" s="175">
        <f t="shared" si="79"/>
        <v>0</v>
      </c>
      <c r="AH375" s="175">
        <f t="shared" si="80"/>
        <v>0</v>
      </c>
      <c r="AI375" s="175">
        <f t="shared" si="81"/>
        <v>0</v>
      </c>
      <c r="AJ375" s="175">
        <f t="shared" si="82"/>
        <v>0</v>
      </c>
      <c r="AK375" s="396">
        <f t="shared" si="83"/>
        <v>0</v>
      </c>
      <c r="AL375" s="175"/>
      <c r="AM375" s="175">
        <f t="shared" si="84"/>
        <v>0</v>
      </c>
      <c r="AN375" s="175">
        <f t="shared" si="85"/>
        <v>0</v>
      </c>
      <c r="AO375" s="175">
        <f t="shared" si="86"/>
        <v>0</v>
      </c>
      <c r="AP375" s="175">
        <f t="shared" si="87"/>
        <v>0</v>
      </c>
      <c r="AQ375" s="175">
        <f t="shared" si="88"/>
        <v>0</v>
      </c>
      <c r="AR375" s="175">
        <f t="shared" si="89"/>
        <v>0</v>
      </c>
      <c r="AS375" s="401">
        <f t="shared" si="90"/>
        <v>0</v>
      </c>
    </row>
    <row r="376" spans="2:45" ht="16.5" hidden="1" thickBot="1">
      <c r="B376" s="425"/>
      <c r="C376" s="375">
        <v>13</v>
      </c>
      <c r="D376" s="108"/>
      <c r="E376" s="272"/>
      <c r="F376" s="109"/>
      <c r="G376" s="131"/>
      <c r="H376" s="131"/>
      <c r="I376" s="116" t="s">
        <v>38</v>
      </c>
      <c r="J376" s="155"/>
      <c r="K376" s="156"/>
      <c r="L376" s="157"/>
      <c r="M376" s="149" t="str">
        <f>B$364</f>
        <v>GC Steißlingen</v>
      </c>
      <c r="N376" s="342"/>
      <c r="O376" s="183"/>
      <c r="P376" s="179"/>
      <c r="Q376" s="179"/>
      <c r="R376" s="179"/>
      <c r="S376" s="179"/>
      <c r="T376" s="179"/>
      <c r="U376" s="179"/>
      <c r="V376" s="179"/>
      <c r="W376" s="179"/>
      <c r="X376" s="179"/>
      <c r="Y376" s="179"/>
      <c r="Z376" s="178">
        <f>SUM(N376,P376,R376,T376,V376,X376,-AK376)</f>
        <v>0</v>
      </c>
      <c r="AA376" s="179">
        <f>SUM(O376,Q376,S376,U376,W376,Y376,-AS376)</f>
        <v>0</v>
      </c>
      <c r="AB376" s="366">
        <f>SUM(Z376:AA376)</f>
        <v>0</v>
      </c>
      <c r="AD376">
        <f t="shared" si="76"/>
        <v>0</v>
      </c>
      <c r="AE376" s="402">
        <f t="shared" si="77"/>
        <v>0</v>
      </c>
      <c r="AF376" s="175">
        <f t="shared" si="78"/>
        <v>0</v>
      </c>
      <c r="AG376" s="175">
        <f t="shared" si="79"/>
        <v>0</v>
      </c>
      <c r="AH376" s="175">
        <f t="shared" si="80"/>
        <v>0</v>
      </c>
      <c r="AI376" s="175">
        <f t="shared" si="81"/>
        <v>0</v>
      </c>
      <c r="AJ376" s="175">
        <f t="shared" si="82"/>
        <v>0</v>
      </c>
      <c r="AK376" s="396">
        <f t="shared" si="83"/>
        <v>0</v>
      </c>
      <c r="AL376" s="175"/>
      <c r="AM376" s="175">
        <f t="shared" si="84"/>
        <v>0</v>
      </c>
      <c r="AN376" s="175">
        <f t="shared" si="85"/>
        <v>0</v>
      </c>
      <c r="AO376" s="175">
        <f t="shared" si="86"/>
        <v>0</v>
      </c>
      <c r="AP376" s="175">
        <f t="shared" si="87"/>
        <v>0</v>
      </c>
      <c r="AQ376" s="175">
        <f t="shared" si="88"/>
        <v>0</v>
      </c>
      <c r="AR376" s="175">
        <f t="shared" si="89"/>
        <v>0</v>
      </c>
      <c r="AS376" s="401">
        <f t="shared" si="90"/>
        <v>0</v>
      </c>
    </row>
    <row r="377" spans="2:45" ht="16.5" hidden="1" thickBot="1">
      <c r="B377" s="425"/>
      <c r="C377" s="375">
        <v>14</v>
      </c>
      <c r="D377" s="108"/>
      <c r="E377" s="272"/>
      <c r="F377" s="109"/>
      <c r="G377" s="131"/>
      <c r="H377" s="131"/>
      <c r="I377" s="116" t="s">
        <v>38</v>
      </c>
      <c r="J377" s="155"/>
      <c r="K377" s="156"/>
      <c r="L377" s="157"/>
      <c r="M377" s="149" t="str">
        <f>B$364</f>
        <v>GC Steißlingen</v>
      </c>
      <c r="N377" s="178"/>
      <c r="O377" s="179"/>
      <c r="P377" s="179"/>
      <c r="Q377" s="179"/>
      <c r="R377" s="179"/>
      <c r="S377" s="179"/>
      <c r="T377" s="179"/>
      <c r="U377" s="179"/>
      <c r="V377" s="179"/>
      <c r="W377" s="179"/>
      <c r="X377" s="179"/>
      <c r="Y377" s="179"/>
      <c r="Z377" s="178">
        <f>SUM(N377,P377,R377,T377,V377,X377,-AK377)</f>
        <v>0</v>
      </c>
      <c r="AA377" s="179">
        <f>SUM(O377,Q377,S377,U377,W377,Y377,-AS377)</f>
        <v>0</v>
      </c>
      <c r="AB377" s="366">
        <f>SUM(Z377:AA377)</f>
        <v>0</v>
      </c>
      <c r="AD377">
        <f t="shared" si="76"/>
        <v>0</v>
      </c>
      <c r="AE377" s="402">
        <f t="shared" si="77"/>
        <v>0</v>
      </c>
      <c r="AF377" s="175">
        <f t="shared" si="78"/>
        <v>0</v>
      </c>
      <c r="AG377" s="175">
        <f t="shared" si="79"/>
        <v>0</v>
      </c>
      <c r="AH377" s="175">
        <f t="shared" si="80"/>
        <v>0</v>
      </c>
      <c r="AI377" s="175">
        <f t="shared" si="81"/>
        <v>0</v>
      </c>
      <c r="AJ377" s="175">
        <f t="shared" si="82"/>
        <v>0</v>
      </c>
      <c r="AK377" s="396">
        <f t="shared" si="83"/>
        <v>0</v>
      </c>
      <c r="AL377" s="175"/>
      <c r="AM377" s="175">
        <f t="shared" si="84"/>
        <v>0</v>
      </c>
      <c r="AN377" s="175">
        <f t="shared" si="85"/>
        <v>0</v>
      </c>
      <c r="AO377" s="175">
        <f t="shared" si="86"/>
        <v>0</v>
      </c>
      <c r="AP377" s="175">
        <f t="shared" si="87"/>
        <v>0</v>
      </c>
      <c r="AQ377" s="175">
        <f t="shared" si="88"/>
        <v>0</v>
      </c>
      <c r="AR377" s="175">
        <f t="shared" si="89"/>
        <v>0</v>
      </c>
      <c r="AS377" s="401">
        <f t="shared" si="90"/>
        <v>0</v>
      </c>
    </row>
    <row r="378" spans="2:45" ht="16.5" hidden="1" thickBot="1">
      <c r="B378" s="425"/>
      <c r="C378" s="375">
        <v>15</v>
      </c>
      <c r="D378" s="108"/>
      <c r="E378" s="272"/>
      <c r="F378" s="109"/>
      <c r="G378" s="131"/>
      <c r="H378" s="131"/>
      <c r="I378" s="116" t="s">
        <v>38</v>
      </c>
      <c r="J378" s="155"/>
      <c r="K378" s="156"/>
      <c r="L378" s="157"/>
      <c r="M378" s="149" t="str">
        <f>B$364</f>
        <v>GC Steißlingen</v>
      </c>
      <c r="N378" s="178"/>
      <c r="O378" s="179"/>
      <c r="P378" s="179"/>
      <c r="Q378" s="179"/>
      <c r="R378" s="179"/>
      <c r="S378" s="179"/>
      <c r="T378" s="179"/>
      <c r="U378" s="179"/>
      <c r="V378" s="179"/>
      <c r="W378" s="179"/>
      <c r="X378" s="179"/>
      <c r="Y378" s="179"/>
      <c r="Z378" s="178">
        <f>SUM(N378,P378,R378,T378,V378,X378,-AK378)</f>
        <v>0</v>
      </c>
      <c r="AA378" s="179">
        <f>SUM(O378,Q378,S378,U378,W378,Y378,-AS378)</f>
        <v>0</v>
      </c>
      <c r="AB378" s="366">
        <f>SUM(Z378:AA378)</f>
        <v>0</v>
      </c>
      <c r="AD378">
        <f t="shared" si="76"/>
        <v>0</v>
      </c>
      <c r="AE378" s="402">
        <f t="shared" si="77"/>
        <v>0</v>
      </c>
      <c r="AF378" s="175">
        <f t="shared" si="78"/>
        <v>0</v>
      </c>
      <c r="AG378" s="175">
        <f t="shared" si="79"/>
        <v>0</v>
      </c>
      <c r="AH378" s="175">
        <f t="shared" si="80"/>
        <v>0</v>
      </c>
      <c r="AI378" s="175">
        <f t="shared" si="81"/>
        <v>0</v>
      </c>
      <c r="AJ378" s="175">
        <f t="shared" si="82"/>
        <v>0</v>
      </c>
      <c r="AK378" s="396">
        <f t="shared" si="83"/>
        <v>0</v>
      </c>
      <c r="AL378" s="175"/>
      <c r="AM378" s="175">
        <f t="shared" si="84"/>
        <v>0</v>
      </c>
      <c r="AN378" s="175">
        <f t="shared" si="85"/>
        <v>0</v>
      </c>
      <c r="AO378" s="175">
        <f t="shared" si="86"/>
        <v>0</v>
      </c>
      <c r="AP378" s="175">
        <f t="shared" si="87"/>
        <v>0</v>
      </c>
      <c r="AQ378" s="175">
        <f t="shared" si="88"/>
        <v>0</v>
      </c>
      <c r="AR378" s="175">
        <f t="shared" si="89"/>
        <v>0</v>
      </c>
      <c r="AS378" s="401">
        <f t="shared" si="90"/>
        <v>0</v>
      </c>
    </row>
    <row r="379" spans="2:45" ht="16.5" hidden="1" thickBot="1">
      <c r="B379" s="425"/>
      <c r="C379" s="375">
        <v>16</v>
      </c>
      <c r="D379" s="108"/>
      <c r="E379" s="272"/>
      <c r="F379" s="109"/>
      <c r="G379" s="131"/>
      <c r="H379" s="131"/>
      <c r="I379" s="116" t="s">
        <v>38</v>
      </c>
      <c r="J379" s="155"/>
      <c r="K379" s="156"/>
      <c r="L379" s="157"/>
      <c r="M379" s="149" t="str">
        <f>B$364</f>
        <v>GC Steißlingen</v>
      </c>
      <c r="N379" s="178"/>
      <c r="O379" s="179"/>
      <c r="P379" s="179"/>
      <c r="Q379" s="179"/>
      <c r="R379" s="179"/>
      <c r="S379" s="179"/>
      <c r="T379" s="179"/>
      <c r="U379" s="179"/>
      <c r="V379" s="179"/>
      <c r="W379" s="179"/>
      <c r="X379" s="179"/>
      <c r="Y379" s="179"/>
      <c r="Z379" s="178">
        <f>SUM(N379,P379,R379,T379,V379,X379,-AK379)</f>
        <v>0</v>
      </c>
      <c r="AA379" s="179">
        <f>SUM(O379,Q379,S379,U379,W379,Y379,-AS379)</f>
        <v>0</v>
      </c>
      <c r="AB379" s="366">
        <f>SUM(Z379:AA379)</f>
        <v>0</v>
      </c>
      <c r="AD379">
        <f t="shared" si="76"/>
        <v>0</v>
      </c>
      <c r="AE379" s="402">
        <f t="shared" si="77"/>
        <v>0</v>
      </c>
      <c r="AF379" s="175">
        <f t="shared" si="78"/>
        <v>0</v>
      </c>
      <c r="AG379" s="175">
        <f t="shared" si="79"/>
        <v>0</v>
      </c>
      <c r="AH379" s="175">
        <f t="shared" si="80"/>
        <v>0</v>
      </c>
      <c r="AI379" s="175">
        <f t="shared" si="81"/>
        <v>0</v>
      </c>
      <c r="AJ379" s="175">
        <f t="shared" si="82"/>
        <v>0</v>
      </c>
      <c r="AK379" s="396">
        <f t="shared" si="83"/>
        <v>0</v>
      </c>
      <c r="AL379" s="175"/>
      <c r="AM379" s="175">
        <f t="shared" si="84"/>
        <v>0</v>
      </c>
      <c r="AN379" s="175">
        <f t="shared" si="85"/>
        <v>0</v>
      </c>
      <c r="AO379" s="175">
        <f t="shared" si="86"/>
        <v>0</v>
      </c>
      <c r="AP379" s="175">
        <f t="shared" si="87"/>
        <v>0</v>
      </c>
      <c r="AQ379" s="175">
        <f t="shared" si="88"/>
        <v>0</v>
      </c>
      <c r="AR379" s="175">
        <f t="shared" si="89"/>
        <v>0</v>
      </c>
      <c r="AS379" s="401">
        <f t="shared" si="90"/>
        <v>0</v>
      </c>
    </row>
    <row r="380" spans="2:45" ht="16.5" hidden="1" thickBot="1">
      <c r="B380" s="425"/>
      <c r="C380" s="375">
        <v>17</v>
      </c>
      <c r="D380" s="108"/>
      <c r="E380" s="272"/>
      <c r="F380" s="109"/>
      <c r="G380" s="131"/>
      <c r="H380" s="131"/>
      <c r="I380" s="116" t="s">
        <v>38</v>
      </c>
      <c r="J380" s="155"/>
      <c r="K380" s="156"/>
      <c r="L380" s="157"/>
      <c r="M380" s="149" t="str">
        <f>B$364</f>
        <v>GC Steißlingen</v>
      </c>
      <c r="N380" s="178"/>
      <c r="O380" s="179"/>
      <c r="P380" s="179"/>
      <c r="Q380" s="179"/>
      <c r="R380" s="179"/>
      <c r="S380" s="179"/>
      <c r="T380" s="179"/>
      <c r="U380" s="179"/>
      <c r="V380" s="179"/>
      <c r="W380" s="179"/>
      <c r="X380" s="179"/>
      <c r="Y380" s="179"/>
      <c r="Z380" s="178">
        <f>SUM(N380,P380,R380,T380,V380,X380,-AK380)</f>
        <v>0</v>
      </c>
      <c r="AA380" s="179">
        <f>SUM(O380,Q380,S380,U380,W380,Y380,-AS380)</f>
        <v>0</v>
      </c>
      <c r="AB380" s="366">
        <f>SUM(Z380:AA380)</f>
        <v>0</v>
      </c>
      <c r="AD380">
        <f t="shared" si="76"/>
        <v>0</v>
      </c>
      <c r="AE380" s="402">
        <f t="shared" si="77"/>
        <v>0</v>
      </c>
      <c r="AF380" s="175">
        <f t="shared" si="78"/>
        <v>0</v>
      </c>
      <c r="AG380" s="175">
        <f t="shared" si="79"/>
        <v>0</v>
      </c>
      <c r="AH380" s="175">
        <f t="shared" si="80"/>
        <v>0</v>
      </c>
      <c r="AI380" s="175">
        <f t="shared" si="81"/>
        <v>0</v>
      </c>
      <c r="AJ380" s="175">
        <f t="shared" si="82"/>
        <v>0</v>
      </c>
      <c r="AK380" s="396">
        <f t="shared" si="83"/>
        <v>0</v>
      </c>
      <c r="AL380" s="175"/>
      <c r="AM380" s="175">
        <f t="shared" si="84"/>
        <v>0</v>
      </c>
      <c r="AN380" s="175">
        <f t="shared" si="85"/>
        <v>0</v>
      </c>
      <c r="AO380" s="175">
        <f t="shared" si="86"/>
        <v>0</v>
      </c>
      <c r="AP380" s="175">
        <f t="shared" si="87"/>
        <v>0</v>
      </c>
      <c r="AQ380" s="175">
        <f t="shared" si="88"/>
        <v>0</v>
      </c>
      <c r="AR380" s="175">
        <f t="shared" si="89"/>
        <v>0</v>
      </c>
      <c r="AS380" s="401">
        <f t="shared" si="90"/>
        <v>0</v>
      </c>
    </row>
    <row r="381" spans="2:45" ht="16.5" hidden="1" thickBot="1">
      <c r="B381" s="425"/>
      <c r="C381" s="375">
        <v>18</v>
      </c>
      <c r="D381" s="108"/>
      <c r="E381" s="272"/>
      <c r="F381" s="109"/>
      <c r="G381" s="131"/>
      <c r="H381" s="131"/>
      <c r="I381" s="116" t="s">
        <v>38</v>
      </c>
      <c r="J381" s="155"/>
      <c r="K381" s="156"/>
      <c r="L381" s="157"/>
      <c r="M381" s="149" t="str">
        <f>B$364</f>
        <v>GC Steißlingen</v>
      </c>
      <c r="N381" s="178"/>
      <c r="O381" s="179"/>
      <c r="P381" s="179"/>
      <c r="Q381" s="179"/>
      <c r="R381" s="179"/>
      <c r="S381" s="179"/>
      <c r="T381" s="179"/>
      <c r="U381" s="179"/>
      <c r="V381" s="179"/>
      <c r="W381" s="179"/>
      <c r="X381" s="179"/>
      <c r="Y381" s="179"/>
      <c r="Z381" s="178">
        <f>SUM(N381,P381,R381,T381,V381,X381,-AK381)</f>
        <v>0</v>
      </c>
      <c r="AA381" s="179">
        <f>SUM(O381,Q381,S381,U381,W381,Y381,-AS381)</f>
        <v>0</v>
      </c>
      <c r="AB381" s="366">
        <f>SUM(Z381:AA381)</f>
        <v>0</v>
      </c>
      <c r="AD381">
        <f t="shared" si="76"/>
        <v>0</v>
      </c>
      <c r="AE381" s="402">
        <f t="shared" si="77"/>
        <v>0</v>
      </c>
      <c r="AF381" s="175">
        <f t="shared" si="78"/>
        <v>0</v>
      </c>
      <c r="AG381" s="175">
        <f t="shared" si="79"/>
        <v>0</v>
      </c>
      <c r="AH381" s="175">
        <f t="shared" si="80"/>
        <v>0</v>
      </c>
      <c r="AI381" s="175">
        <f t="shared" si="81"/>
        <v>0</v>
      </c>
      <c r="AJ381" s="175">
        <f t="shared" si="82"/>
        <v>0</v>
      </c>
      <c r="AK381" s="396">
        <f t="shared" si="83"/>
        <v>0</v>
      </c>
      <c r="AL381" s="175"/>
      <c r="AM381" s="175">
        <f t="shared" si="84"/>
        <v>0</v>
      </c>
      <c r="AN381" s="175">
        <f t="shared" si="85"/>
        <v>0</v>
      </c>
      <c r="AO381" s="175">
        <f t="shared" si="86"/>
        <v>0</v>
      </c>
      <c r="AP381" s="175">
        <f t="shared" si="87"/>
        <v>0</v>
      </c>
      <c r="AQ381" s="175">
        <f t="shared" si="88"/>
        <v>0</v>
      </c>
      <c r="AR381" s="175">
        <f t="shared" si="89"/>
        <v>0</v>
      </c>
      <c r="AS381" s="401">
        <f t="shared" si="90"/>
        <v>0</v>
      </c>
    </row>
    <row r="382" spans="2:45" ht="16.5" hidden="1" thickBot="1">
      <c r="B382" s="425"/>
      <c r="C382" s="375">
        <v>19</v>
      </c>
      <c r="D382" s="108"/>
      <c r="E382" s="272"/>
      <c r="F382" s="109"/>
      <c r="G382" s="131"/>
      <c r="H382" s="131"/>
      <c r="I382" s="116" t="s">
        <v>38</v>
      </c>
      <c r="J382" s="155"/>
      <c r="K382" s="156"/>
      <c r="L382" s="157"/>
      <c r="M382" s="149" t="str">
        <f>B$364</f>
        <v>GC Steißlingen</v>
      </c>
      <c r="N382" s="178"/>
      <c r="O382" s="179"/>
      <c r="P382" s="179"/>
      <c r="Q382" s="179"/>
      <c r="R382" s="179"/>
      <c r="S382" s="179"/>
      <c r="T382" s="179"/>
      <c r="U382" s="179"/>
      <c r="V382" s="179"/>
      <c r="W382" s="179"/>
      <c r="X382" s="179"/>
      <c r="Y382" s="179"/>
      <c r="Z382" s="178">
        <f>SUM(N382,P382,R382,T382,V382,X382,-AK382)</f>
        <v>0</v>
      </c>
      <c r="AA382" s="179">
        <f>SUM(O382,Q382,S382,U382,W382,Y382,-AS382)</f>
        <v>0</v>
      </c>
      <c r="AB382" s="366">
        <f>SUM(Z382:AA382)</f>
        <v>0</v>
      </c>
      <c r="AD382">
        <f t="shared" si="76"/>
        <v>0</v>
      </c>
      <c r="AE382" s="402">
        <f t="shared" si="77"/>
        <v>0</v>
      </c>
      <c r="AF382" s="175">
        <f t="shared" si="78"/>
        <v>0</v>
      </c>
      <c r="AG382" s="175">
        <f t="shared" si="79"/>
        <v>0</v>
      </c>
      <c r="AH382" s="175">
        <f t="shared" si="80"/>
        <v>0</v>
      </c>
      <c r="AI382" s="175">
        <f t="shared" si="81"/>
        <v>0</v>
      </c>
      <c r="AJ382" s="175">
        <f t="shared" si="82"/>
        <v>0</v>
      </c>
      <c r="AK382" s="396">
        <f t="shared" si="83"/>
        <v>0</v>
      </c>
      <c r="AL382" s="175"/>
      <c r="AM382" s="175">
        <f t="shared" si="84"/>
        <v>0</v>
      </c>
      <c r="AN382" s="175">
        <f t="shared" si="85"/>
        <v>0</v>
      </c>
      <c r="AO382" s="175">
        <f t="shared" si="86"/>
        <v>0</v>
      </c>
      <c r="AP382" s="175">
        <f t="shared" si="87"/>
        <v>0</v>
      </c>
      <c r="AQ382" s="175">
        <f t="shared" si="88"/>
        <v>0</v>
      </c>
      <c r="AR382" s="175">
        <f t="shared" si="89"/>
        <v>0</v>
      </c>
      <c r="AS382" s="401">
        <f t="shared" si="90"/>
        <v>0</v>
      </c>
    </row>
    <row r="383" spans="2:45" ht="18" hidden="1" thickBot="1">
      <c r="B383" s="425"/>
      <c r="C383" s="375">
        <v>20</v>
      </c>
      <c r="D383" s="108"/>
      <c r="E383" s="272"/>
      <c r="F383" s="109"/>
      <c r="G383" s="131"/>
      <c r="H383" s="131"/>
      <c r="I383" s="116" t="s">
        <v>38</v>
      </c>
      <c r="J383" s="155"/>
      <c r="K383" s="156"/>
      <c r="L383" s="157"/>
      <c r="M383" s="149" t="str">
        <f>B$364</f>
        <v>GC Steißlingen</v>
      </c>
      <c r="N383" s="178"/>
      <c r="O383" s="179"/>
      <c r="P383" s="179"/>
      <c r="Q383" s="179"/>
      <c r="R383" s="179"/>
      <c r="S383" s="179"/>
      <c r="T383" s="179"/>
      <c r="U383" s="179"/>
      <c r="V383" s="179"/>
      <c r="W383" s="179"/>
      <c r="X383" s="179"/>
      <c r="Y383" s="179"/>
      <c r="Z383" s="178">
        <f>SUM(N383,P383,R383,T383,V383,X383,-AK383)</f>
        <v>0</v>
      </c>
      <c r="AA383" s="179">
        <f>SUM(O383,Q383,S383,U383,W383,Y383,-AS383)</f>
        <v>0</v>
      </c>
      <c r="AB383" s="366">
        <f>SUM(Z383:AA383)</f>
        <v>0</v>
      </c>
      <c r="AD383">
        <f t="shared" si="76"/>
        <v>0</v>
      </c>
      <c r="AE383" s="402">
        <f t="shared" si="77"/>
        <v>0</v>
      </c>
      <c r="AF383" s="175">
        <f t="shared" si="78"/>
        <v>0</v>
      </c>
      <c r="AG383" s="175">
        <f t="shared" si="79"/>
        <v>0</v>
      </c>
      <c r="AH383" s="175">
        <f t="shared" si="80"/>
        <v>0</v>
      </c>
      <c r="AI383" s="175">
        <f t="shared" si="81"/>
        <v>0</v>
      </c>
      <c r="AJ383" s="175">
        <f t="shared" si="82"/>
        <v>0</v>
      </c>
      <c r="AK383" s="396">
        <f t="shared" si="83"/>
        <v>0</v>
      </c>
      <c r="AL383" s="175"/>
      <c r="AM383" s="175">
        <f t="shared" si="84"/>
        <v>0</v>
      </c>
      <c r="AN383" s="175">
        <f t="shared" si="85"/>
        <v>0</v>
      </c>
      <c r="AO383" s="175">
        <f t="shared" si="86"/>
        <v>0</v>
      </c>
      <c r="AP383" s="175">
        <f t="shared" si="87"/>
        <v>0</v>
      </c>
      <c r="AQ383" s="175">
        <f t="shared" si="88"/>
        <v>0</v>
      </c>
      <c r="AR383" s="175">
        <f t="shared" si="89"/>
        <v>0</v>
      </c>
      <c r="AS383" s="401">
        <f t="shared" si="90"/>
        <v>0</v>
      </c>
    </row>
    <row r="384" spans="2:45" ht="16.5" hidden="1" thickBot="1">
      <c r="B384" s="425"/>
      <c r="C384" s="375">
        <v>21</v>
      </c>
      <c r="D384" s="108"/>
      <c r="E384" s="272"/>
      <c r="F384" s="109"/>
      <c r="G384" s="131"/>
      <c r="H384" s="131"/>
      <c r="I384" s="116" t="s">
        <v>38</v>
      </c>
      <c r="J384" s="155"/>
      <c r="K384" s="156"/>
      <c r="L384" s="157"/>
      <c r="M384" s="149"/>
      <c r="N384" s="342"/>
      <c r="O384" s="183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8">
        <f>SUM(N384,P384,R384,T384,V384,X384,-AK384)</f>
        <v>0</v>
      </c>
      <c r="AA384" s="179">
        <f>SUM(O384,Q384,S384,U384,W384,Y384,-AS384)</f>
        <v>0</v>
      </c>
      <c r="AB384" s="366">
        <f>SUM(Z384:AA384)</f>
        <v>0</v>
      </c>
      <c r="AD384">
        <f t="shared" si="76"/>
        <v>0</v>
      </c>
      <c r="AE384" s="402">
        <f t="shared" si="77"/>
        <v>0</v>
      </c>
      <c r="AF384" s="175">
        <f t="shared" si="78"/>
        <v>0</v>
      </c>
      <c r="AG384" s="175">
        <f t="shared" si="79"/>
        <v>0</v>
      </c>
      <c r="AH384" s="175">
        <f t="shared" si="80"/>
        <v>0</v>
      </c>
      <c r="AI384" s="175">
        <f t="shared" si="81"/>
        <v>0</v>
      </c>
      <c r="AJ384" s="175">
        <f t="shared" si="82"/>
        <v>0</v>
      </c>
      <c r="AK384" s="396">
        <f t="shared" si="83"/>
        <v>0</v>
      </c>
      <c r="AL384" s="175"/>
      <c r="AM384" s="175">
        <f t="shared" si="84"/>
        <v>0</v>
      </c>
      <c r="AN384" s="175">
        <f t="shared" si="85"/>
        <v>0</v>
      </c>
      <c r="AO384" s="175">
        <f t="shared" si="86"/>
        <v>0</v>
      </c>
      <c r="AP384" s="175">
        <f t="shared" si="87"/>
        <v>0</v>
      </c>
      <c r="AQ384" s="175">
        <f t="shared" si="88"/>
        <v>0</v>
      </c>
      <c r="AR384" s="175">
        <f t="shared" si="89"/>
        <v>0</v>
      </c>
      <c r="AS384" s="401">
        <f t="shared" si="90"/>
        <v>0</v>
      </c>
    </row>
    <row r="385" spans="2:45" ht="18" hidden="1" thickBot="1">
      <c r="B385" s="425"/>
      <c r="C385" s="375">
        <v>22</v>
      </c>
      <c r="D385" s="108"/>
      <c r="E385" s="272"/>
      <c r="F385" s="109"/>
      <c r="G385" s="131"/>
      <c r="H385" s="131"/>
      <c r="I385" s="116" t="s">
        <v>38</v>
      </c>
      <c r="J385" s="155"/>
      <c r="K385" s="156"/>
      <c r="L385" s="157"/>
      <c r="M385" s="149"/>
      <c r="N385" s="342"/>
      <c r="O385" s="183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8">
        <f>SUM(N385,P385,R385,T385,V385,X385,-AK385)</f>
        <v>0</v>
      </c>
      <c r="AA385" s="179">
        <f>SUM(O385,Q385,S385,U385,W385,Y385,-AS385)</f>
        <v>0</v>
      </c>
      <c r="AB385" s="366">
        <f>SUM(Z385:AA385)</f>
        <v>0</v>
      </c>
      <c r="AD385">
        <f t="shared" si="76"/>
        <v>0</v>
      </c>
      <c r="AE385" s="402">
        <f t="shared" si="77"/>
        <v>0</v>
      </c>
      <c r="AF385" s="175">
        <f t="shared" si="78"/>
        <v>0</v>
      </c>
      <c r="AG385" s="175">
        <f t="shared" si="79"/>
        <v>0</v>
      </c>
      <c r="AH385" s="175">
        <f t="shared" si="80"/>
        <v>0</v>
      </c>
      <c r="AI385" s="175">
        <f t="shared" si="81"/>
        <v>0</v>
      </c>
      <c r="AJ385" s="175">
        <f t="shared" si="82"/>
        <v>0</v>
      </c>
      <c r="AK385" s="396">
        <f t="shared" si="83"/>
        <v>0</v>
      </c>
      <c r="AL385" s="175"/>
      <c r="AM385" s="175">
        <f t="shared" si="84"/>
        <v>0</v>
      </c>
      <c r="AN385" s="175">
        <f t="shared" si="85"/>
        <v>0</v>
      </c>
      <c r="AO385" s="175">
        <f t="shared" si="86"/>
        <v>0</v>
      </c>
      <c r="AP385" s="175">
        <f t="shared" si="87"/>
        <v>0</v>
      </c>
      <c r="AQ385" s="175">
        <f t="shared" si="88"/>
        <v>0</v>
      </c>
      <c r="AR385" s="175">
        <f t="shared" si="89"/>
        <v>0</v>
      </c>
      <c r="AS385" s="401">
        <f t="shared" si="90"/>
        <v>0</v>
      </c>
    </row>
    <row r="386" spans="2:45" ht="18" hidden="1" thickBot="1">
      <c r="B386" s="425"/>
      <c r="C386" s="375">
        <v>23</v>
      </c>
      <c r="D386" s="108"/>
      <c r="E386" s="272"/>
      <c r="F386" s="109"/>
      <c r="G386" s="131"/>
      <c r="H386" s="131"/>
      <c r="I386" s="116" t="s">
        <v>38</v>
      </c>
      <c r="J386" s="155"/>
      <c r="K386" s="156"/>
      <c r="L386" s="157"/>
      <c r="M386" s="149"/>
      <c r="N386" s="342"/>
      <c r="O386" s="183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8">
        <f>SUM(N386,P386,R386,T386,V386,X386,-AK386)</f>
        <v>0</v>
      </c>
      <c r="AA386" s="179">
        <f>SUM(O386,Q386,S386,U386,W386,Y386,-AS386)</f>
        <v>0</v>
      </c>
      <c r="AB386" s="366">
        <f>SUM(Z386:AA386)</f>
        <v>0</v>
      </c>
      <c r="AD386">
        <f t="shared" si="76"/>
        <v>0</v>
      </c>
      <c r="AE386" s="402">
        <f t="shared" si="77"/>
        <v>0</v>
      </c>
      <c r="AF386" s="175">
        <f t="shared" si="78"/>
        <v>0</v>
      </c>
      <c r="AG386" s="175">
        <f t="shared" si="79"/>
        <v>0</v>
      </c>
      <c r="AH386" s="175">
        <f t="shared" si="80"/>
        <v>0</v>
      </c>
      <c r="AI386" s="175">
        <f t="shared" si="81"/>
        <v>0</v>
      </c>
      <c r="AJ386" s="175">
        <f t="shared" si="82"/>
        <v>0</v>
      </c>
      <c r="AK386" s="396">
        <f t="shared" si="83"/>
        <v>0</v>
      </c>
      <c r="AL386" s="175"/>
      <c r="AM386" s="175">
        <f t="shared" si="84"/>
        <v>0</v>
      </c>
      <c r="AN386" s="175">
        <f t="shared" si="85"/>
        <v>0</v>
      </c>
      <c r="AO386" s="175">
        <f t="shared" si="86"/>
        <v>0</v>
      </c>
      <c r="AP386" s="175">
        <f t="shared" si="87"/>
        <v>0</v>
      </c>
      <c r="AQ386" s="175">
        <f t="shared" si="88"/>
        <v>0</v>
      </c>
      <c r="AR386" s="175">
        <f t="shared" si="89"/>
        <v>0</v>
      </c>
      <c r="AS386" s="401">
        <f t="shared" si="90"/>
        <v>0</v>
      </c>
    </row>
    <row r="387" spans="2:45" ht="18" hidden="1" thickBot="1">
      <c r="B387" s="425"/>
      <c r="C387" s="375">
        <v>24</v>
      </c>
      <c r="D387" s="108"/>
      <c r="E387" s="272"/>
      <c r="F387" s="109"/>
      <c r="G387" s="131"/>
      <c r="H387" s="131"/>
      <c r="I387" s="116" t="s">
        <v>38</v>
      </c>
      <c r="J387" s="155"/>
      <c r="K387" s="156"/>
      <c r="L387" s="157"/>
      <c r="M387" s="149"/>
      <c r="N387" s="342"/>
      <c r="O387" s="183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8">
        <f>SUM(N387,P387,R387,T387,V387,X387,-AK387)</f>
        <v>0</v>
      </c>
      <c r="AA387" s="179">
        <f>SUM(O387,Q387,S387,U387,W387,Y387,-AS387)</f>
        <v>0</v>
      </c>
      <c r="AB387" s="366">
        <f>SUM(Z387:AA387)</f>
        <v>0</v>
      </c>
      <c r="AD387">
        <f t="shared" si="76"/>
        <v>0</v>
      </c>
      <c r="AE387" s="402">
        <f t="shared" si="77"/>
        <v>0</v>
      </c>
      <c r="AF387" s="175">
        <f t="shared" si="78"/>
        <v>0</v>
      </c>
      <c r="AG387" s="175">
        <f t="shared" si="79"/>
        <v>0</v>
      </c>
      <c r="AH387" s="175">
        <f t="shared" si="80"/>
        <v>0</v>
      </c>
      <c r="AI387" s="175">
        <f t="shared" si="81"/>
        <v>0</v>
      </c>
      <c r="AJ387" s="175">
        <f t="shared" si="82"/>
        <v>0</v>
      </c>
      <c r="AK387" s="396">
        <f t="shared" si="83"/>
        <v>0</v>
      </c>
      <c r="AL387" s="175"/>
      <c r="AM387" s="175">
        <f t="shared" si="84"/>
        <v>0</v>
      </c>
      <c r="AN387" s="175">
        <f t="shared" si="85"/>
        <v>0</v>
      </c>
      <c r="AO387" s="175">
        <f t="shared" si="86"/>
        <v>0</v>
      </c>
      <c r="AP387" s="175">
        <f t="shared" si="87"/>
        <v>0</v>
      </c>
      <c r="AQ387" s="175">
        <f t="shared" si="88"/>
        <v>0</v>
      </c>
      <c r="AR387" s="175">
        <f t="shared" si="89"/>
        <v>0</v>
      </c>
      <c r="AS387" s="401">
        <f t="shared" si="90"/>
        <v>0</v>
      </c>
    </row>
    <row r="388" spans="2:45" ht="18" hidden="1" thickBot="1">
      <c r="B388" s="425"/>
      <c r="C388" s="375">
        <v>25</v>
      </c>
      <c r="D388" s="108"/>
      <c r="E388" s="272"/>
      <c r="F388" s="109"/>
      <c r="G388" s="131"/>
      <c r="H388" s="131"/>
      <c r="I388" s="116" t="s">
        <v>38</v>
      </c>
      <c r="J388" s="155"/>
      <c r="K388" s="156"/>
      <c r="L388" s="157"/>
      <c r="M388" s="149"/>
      <c r="N388" s="342"/>
      <c r="O388" s="183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8">
        <f>SUM(N388,P388,R388,T388,V388,X388,-AK388)</f>
        <v>0</v>
      </c>
      <c r="AA388" s="179">
        <f>SUM(O388,Q388,S388,U388,W388,Y388,-AS388)</f>
        <v>0</v>
      </c>
      <c r="AB388" s="366">
        <f>SUM(Z388:AA388)</f>
        <v>0</v>
      </c>
      <c r="AD388">
        <f t="shared" si="76"/>
        <v>0</v>
      </c>
      <c r="AE388" s="402">
        <f t="shared" si="77"/>
        <v>0</v>
      </c>
      <c r="AF388" s="175">
        <f t="shared" si="78"/>
        <v>0</v>
      </c>
      <c r="AG388" s="175">
        <f t="shared" si="79"/>
        <v>0</v>
      </c>
      <c r="AH388" s="175">
        <f t="shared" si="80"/>
        <v>0</v>
      </c>
      <c r="AI388" s="175">
        <f t="shared" si="81"/>
        <v>0</v>
      </c>
      <c r="AJ388" s="175">
        <f t="shared" si="82"/>
        <v>0</v>
      </c>
      <c r="AK388" s="396">
        <f t="shared" si="83"/>
        <v>0</v>
      </c>
      <c r="AL388" s="175"/>
      <c r="AM388" s="175">
        <f t="shared" si="84"/>
        <v>0</v>
      </c>
      <c r="AN388" s="175">
        <f t="shared" si="85"/>
        <v>0</v>
      </c>
      <c r="AO388" s="175">
        <f t="shared" si="86"/>
        <v>0</v>
      </c>
      <c r="AP388" s="175">
        <f t="shared" si="87"/>
        <v>0</v>
      </c>
      <c r="AQ388" s="175">
        <f t="shared" si="88"/>
        <v>0</v>
      </c>
      <c r="AR388" s="175">
        <f t="shared" si="89"/>
        <v>0</v>
      </c>
      <c r="AS388" s="401">
        <f t="shared" si="90"/>
        <v>0</v>
      </c>
    </row>
    <row r="389" spans="2:45" ht="18" hidden="1" thickBot="1">
      <c r="B389" s="425"/>
      <c r="C389" s="375">
        <v>26</v>
      </c>
      <c r="D389" s="108"/>
      <c r="E389" s="272"/>
      <c r="F389" s="109"/>
      <c r="G389" s="131"/>
      <c r="H389" s="131"/>
      <c r="I389" s="116" t="s">
        <v>38</v>
      </c>
      <c r="J389" s="155"/>
      <c r="K389" s="156"/>
      <c r="L389" s="157"/>
      <c r="M389" s="149"/>
      <c r="N389" s="342"/>
      <c r="O389" s="183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8">
        <f>SUM(N389,P389,R389,T389,V389,X389,-AK389)</f>
        <v>0</v>
      </c>
      <c r="AA389" s="179">
        <f>SUM(O389,Q389,S389,U389,W389,Y389,-AS389)</f>
        <v>0</v>
      </c>
      <c r="AB389" s="366">
        <f>SUM(Z389:AA389)</f>
        <v>0</v>
      </c>
      <c r="AD389">
        <f t="shared" si="76"/>
        <v>0</v>
      </c>
      <c r="AE389" s="402">
        <f aca="true" t="shared" si="91" ref="AE389:AE452">N389</f>
        <v>0</v>
      </c>
      <c r="AF389" s="175">
        <f aca="true" t="shared" si="92" ref="AF389:AF452">P389</f>
        <v>0</v>
      </c>
      <c r="AG389" s="175">
        <f aca="true" t="shared" si="93" ref="AG389:AG452">R389</f>
        <v>0</v>
      </c>
      <c r="AH389" s="175">
        <f aca="true" t="shared" si="94" ref="AH389:AH452">T389</f>
        <v>0</v>
      </c>
      <c r="AI389" s="175">
        <f aca="true" t="shared" si="95" ref="AI389:AI452">V389</f>
        <v>0</v>
      </c>
      <c r="AJ389" s="175">
        <f aca="true" t="shared" si="96" ref="AJ389:AJ452">X389</f>
        <v>0</v>
      </c>
      <c r="AK389" s="396">
        <f aca="true" t="shared" si="97" ref="AK389:AK452">SMALL(AE389:AI389,1)</f>
        <v>0</v>
      </c>
      <c r="AL389" s="175"/>
      <c r="AM389" s="175">
        <f aca="true" t="shared" si="98" ref="AM389:AM452">O389</f>
        <v>0</v>
      </c>
      <c r="AN389" s="175">
        <f aca="true" t="shared" si="99" ref="AN389:AN452">Q389</f>
        <v>0</v>
      </c>
      <c r="AO389" s="175">
        <f aca="true" t="shared" si="100" ref="AO389:AO452">S389</f>
        <v>0</v>
      </c>
      <c r="AP389" s="175">
        <f aca="true" t="shared" si="101" ref="AP389:AP452">U389</f>
        <v>0</v>
      </c>
      <c r="AQ389" s="175">
        <f aca="true" t="shared" si="102" ref="AQ389:AQ452">W389</f>
        <v>0</v>
      </c>
      <c r="AR389" s="175">
        <f aca="true" t="shared" si="103" ref="AR389:AR452">Y389</f>
        <v>0</v>
      </c>
      <c r="AS389" s="401">
        <f aca="true" t="shared" si="104" ref="AS389:AS452">SMALL(AM389:AQ389,1)</f>
        <v>0</v>
      </c>
    </row>
    <row r="390" spans="2:45" ht="18" hidden="1" thickBot="1">
      <c r="B390" s="425"/>
      <c r="C390" s="375">
        <v>27</v>
      </c>
      <c r="D390" s="108"/>
      <c r="E390" s="272"/>
      <c r="F390" s="109"/>
      <c r="G390" s="131"/>
      <c r="H390" s="131"/>
      <c r="I390" s="116" t="s">
        <v>38</v>
      </c>
      <c r="J390" s="155"/>
      <c r="K390" s="156"/>
      <c r="L390" s="157"/>
      <c r="M390" s="149"/>
      <c r="N390" s="342"/>
      <c r="O390" s="183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8">
        <f>SUM(N390,P390,R390,T390,V390,X390,-AK390)</f>
        <v>0</v>
      </c>
      <c r="AA390" s="179">
        <f>SUM(O390,Q390,S390,U390,W390,Y390,-AS390)</f>
        <v>0</v>
      </c>
      <c r="AB390" s="366">
        <f>SUM(Z390:AA390)</f>
        <v>0</v>
      </c>
      <c r="AD390">
        <f t="shared" si="76"/>
        <v>0</v>
      </c>
      <c r="AE390" s="402">
        <f t="shared" si="91"/>
        <v>0</v>
      </c>
      <c r="AF390" s="175">
        <f t="shared" si="92"/>
        <v>0</v>
      </c>
      <c r="AG390" s="175">
        <f t="shared" si="93"/>
        <v>0</v>
      </c>
      <c r="AH390" s="175">
        <f t="shared" si="94"/>
        <v>0</v>
      </c>
      <c r="AI390" s="175">
        <f t="shared" si="95"/>
        <v>0</v>
      </c>
      <c r="AJ390" s="175">
        <f t="shared" si="96"/>
        <v>0</v>
      </c>
      <c r="AK390" s="396">
        <f t="shared" si="97"/>
        <v>0</v>
      </c>
      <c r="AL390" s="175"/>
      <c r="AM390" s="175">
        <f t="shared" si="98"/>
        <v>0</v>
      </c>
      <c r="AN390" s="175">
        <f t="shared" si="99"/>
        <v>0</v>
      </c>
      <c r="AO390" s="175">
        <f t="shared" si="100"/>
        <v>0</v>
      </c>
      <c r="AP390" s="175">
        <f t="shared" si="101"/>
        <v>0</v>
      </c>
      <c r="AQ390" s="175">
        <f t="shared" si="102"/>
        <v>0</v>
      </c>
      <c r="AR390" s="175">
        <f t="shared" si="103"/>
        <v>0</v>
      </c>
      <c r="AS390" s="401">
        <f t="shared" si="104"/>
        <v>0</v>
      </c>
    </row>
    <row r="391" spans="2:45" ht="18" hidden="1" thickBot="1">
      <c r="B391" s="425"/>
      <c r="C391" s="375">
        <v>28</v>
      </c>
      <c r="D391" s="108"/>
      <c r="E391" s="272"/>
      <c r="F391" s="109"/>
      <c r="G391" s="131"/>
      <c r="H391" s="131"/>
      <c r="I391" s="116" t="s">
        <v>38</v>
      </c>
      <c r="J391" s="155"/>
      <c r="K391" s="156"/>
      <c r="L391" s="157"/>
      <c r="M391" s="149"/>
      <c r="N391" s="342"/>
      <c r="O391" s="183"/>
      <c r="P391" s="179"/>
      <c r="Q391" s="179"/>
      <c r="R391" s="179"/>
      <c r="S391" s="179"/>
      <c r="T391" s="179"/>
      <c r="U391" s="179"/>
      <c r="V391" s="179"/>
      <c r="W391" s="179"/>
      <c r="X391" s="179"/>
      <c r="Y391" s="179"/>
      <c r="Z391" s="178">
        <f>SUM(N391,P391,R391,T391,V391,X391,-AK391)</f>
        <v>0</v>
      </c>
      <c r="AA391" s="179">
        <f>SUM(O391,Q391,S391,U391,W391,Y391,-AS391)</f>
        <v>0</v>
      </c>
      <c r="AB391" s="366">
        <f>SUM(Z391:AA391)</f>
        <v>0</v>
      </c>
      <c r="AD391">
        <f t="shared" si="76"/>
        <v>0</v>
      </c>
      <c r="AE391" s="402">
        <f t="shared" si="91"/>
        <v>0</v>
      </c>
      <c r="AF391" s="175">
        <f t="shared" si="92"/>
        <v>0</v>
      </c>
      <c r="AG391" s="175">
        <f t="shared" si="93"/>
        <v>0</v>
      </c>
      <c r="AH391" s="175">
        <f t="shared" si="94"/>
        <v>0</v>
      </c>
      <c r="AI391" s="175">
        <f t="shared" si="95"/>
        <v>0</v>
      </c>
      <c r="AJ391" s="175">
        <f t="shared" si="96"/>
        <v>0</v>
      </c>
      <c r="AK391" s="396">
        <f t="shared" si="97"/>
        <v>0</v>
      </c>
      <c r="AL391" s="175"/>
      <c r="AM391" s="175">
        <f t="shared" si="98"/>
        <v>0</v>
      </c>
      <c r="AN391" s="175">
        <f t="shared" si="99"/>
        <v>0</v>
      </c>
      <c r="AO391" s="175">
        <f t="shared" si="100"/>
        <v>0</v>
      </c>
      <c r="AP391" s="175">
        <f t="shared" si="101"/>
        <v>0</v>
      </c>
      <c r="AQ391" s="175">
        <f t="shared" si="102"/>
        <v>0</v>
      </c>
      <c r="AR391" s="175">
        <f t="shared" si="103"/>
        <v>0</v>
      </c>
      <c r="AS391" s="401">
        <f t="shared" si="104"/>
        <v>0</v>
      </c>
    </row>
    <row r="392" spans="2:45" ht="18" hidden="1" thickBot="1">
      <c r="B392" s="425"/>
      <c r="C392" s="375">
        <v>29</v>
      </c>
      <c r="D392" s="108"/>
      <c r="E392" s="272"/>
      <c r="F392" s="109"/>
      <c r="G392" s="131"/>
      <c r="H392" s="131"/>
      <c r="I392" s="116" t="s">
        <v>38</v>
      </c>
      <c r="J392" s="155"/>
      <c r="K392" s="156"/>
      <c r="L392" s="157"/>
      <c r="M392" s="149"/>
      <c r="N392" s="342"/>
      <c r="O392" s="183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8">
        <f>SUM(N392,P392,R392,T392,V392,X392,-AK392)</f>
        <v>0</v>
      </c>
      <c r="AA392" s="179">
        <f>SUM(O392,Q392,S392,U392,W392,Y392,-AS392)</f>
        <v>0</v>
      </c>
      <c r="AB392" s="366">
        <f>SUM(Z392:AA392)</f>
        <v>0</v>
      </c>
      <c r="AD392">
        <f t="shared" si="76"/>
        <v>0</v>
      </c>
      <c r="AE392" s="402">
        <f t="shared" si="91"/>
        <v>0</v>
      </c>
      <c r="AF392" s="175">
        <f t="shared" si="92"/>
        <v>0</v>
      </c>
      <c r="AG392" s="175">
        <f t="shared" si="93"/>
        <v>0</v>
      </c>
      <c r="AH392" s="175">
        <f t="shared" si="94"/>
        <v>0</v>
      </c>
      <c r="AI392" s="175">
        <f t="shared" si="95"/>
        <v>0</v>
      </c>
      <c r="AJ392" s="175">
        <f t="shared" si="96"/>
        <v>0</v>
      </c>
      <c r="AK392" s="396">
        <f t="shared" si="97"/>
        <v>0</v>
      </c>
      <c r="AL392" s="175"/>
      <c r="AM392" s="175">
        <f t="shared" si="98"/>
        <v>0</v>
      </c>
      <c r="AN392" s="175">
        <f t="shared" si="99"/>
        <v>0</v>
      </c>
      <c r="AO392" s="175">
        <f t="shared" si="100"/>
        <v>0</v>
      </c>
      <c r="AP392" s="175">
        <f t="shared" si="101"/>
        <v>0</v>
      </c>
      <c r="AQ392" s="175">
        <f t="shared" si="102"/>
        <v>0</v>
      </c>
      <c r="AR392" s="175">
        <f t="shared" si="103"/>
        <v>0</v>
      </c>
      <c r="AS392" s="401">
        <f t="shared" si="104"/>
        <v>0</v>
      </c>
    </row>
    <row r="393" spans="2:45" ht="18" hidden="1" thickBot="1">
      <c r="B393" s="425"/>
      <c r="C393" s="375">
        <v>30</v>
      </c>
      <c r="D393" s="108"/>
      <c r="E393" s="272"/>
      <c r="F393" s="109"/>
      <c r="G393" s="131"/>
      <c r="H393" s="131"/>
      <c r="I393" s="116" t="s">
        <v>38</v>
      </c>
      <c r="J393" s="155"/>
      <c r="K393" s="156"/>
      <c r="L393" s="157"/>
      <c r="M393" s="149"/>
      <c r="N393" s="342"/>
      <c r="O393" s="183"/>
      <c r="P393" s="179"/>
      <c r="Q393" s="179"/>
      <c r="R393" s="179"/>
      <c r="S393" s="179"/>
      <c r="T393" s="179"/>
      <c r="U393" s="179"/>
      <c r="V393" s="179"/>
      <c r="W393" s="179"/>
      <c r="X393" s="179"/>
      <c r="Y393" s="179"/>
      <c r="Z393" s="178">
        <f>SUM(N393,P393,R393,T393,V393,X393,-AK393)</f>
        <v>0</v>
      </c>
      <c r="AA393" s="179">
        <f>SUM(O393,Q393,S393,U393,W393,Y393,-AS393)</f>
        <v>0</v>
      </c>
      <c r="AB393" s="366">
        <f>SUM(Z393:AA393)</f>
        <v>0</v>
      </c>
      <c r="AD393">
        <f t="shared" si="76"/>
        <v>0</v>
      </c>
      <c r="AE393" s="402">
        <f t="shared" si="91"/>
        <v>0</v>
      </c>
      <c r="AF393" s="175">
        <f t="shared" si="92"/>
        <v>0</v>
      </c>
      <c r="AG393" s="175">
        <f t="shared" si="93"/>
        <v>0</v>
      </c>
      <c r="AH393" s="175">
        <f t="shared" si="94"/>
        <v>0</v>
      </c>
      <c r="AI393" s="175">
        <f t="shared" si="95"/>
        <v>0</v>
      </c>
      <c r="AJ393" s="175">
        <f t="shared" si="96"/>
        <v>0</v>
      </c>
      <c r="AK393" s="396">
        <f t="shared" si="97"/>
        <v>0</v>
      </c>
      <c r="AL393" s="175"/>
      <c r="AM393" s="175">
        <f t="shared" si="98"/>
        <v>0</v>
      </c>
      <c r="AN393" s="175">
        <f t="shared" si="99"/>
        <v>0</v>
      </c>
      <c r="AO393" s="175">
        <f t="shared" si="100"/>
        <v>0</v>
      </c>
      <c r="AP393" s="175">
        <f t="shared" si="101"/>
        <v>0</v>
      </c>
      <c r="AQ393" s="175">
        <f t="shared" si="102"/>
        <v>0</v>
      </c>
      <c r="AR393" s="175">
        <f t="shared" si="103"/>
        <v>0</v>
      </c>
      <c r="AS393" s="401">
        <f t="shared" si="104"/>
        <v>0</v>
      </c>
    </row>
    <row r="394" spans="2:45" ht="16.5" hidden="1" thickBot="1">
      <c r="B394" s="425"/>
      <c r="C394" s="375">
        <v>31</v>
      </c>
      <c r="D394" s="108"/>
      <c r="E394" s="272"/>
      <c r="F394" s="109"/>
      <c r="G394" s="131"/>
      <c r="H394" s="131"/>
      <c r="I394" s="116" t="s">
        <v>38</v>
      </c>
      <c r="J394" s="155"/>
      <c r="K394" s="156"/>
      <c r="L394" s="157"/>
      <c r="M394" s="149"/>
      <c r="N394" s="342"/>
      <c r="O394" s="183"/>
      <c r="P394" s="179"/>
      <c r="Q394" s="179"/>
      <c r="R394" s="179"/>
      <c r="S394" s="179"/>
      <c r="T394" s="179"/>
      <c r="U394" s="179"/>
      <c r="V394" s="179"/>
      <c r="W394" s="179"/>
      <c r="X394" s="179"/>
      <c r="Y394" s="179"/>
      <c r="Z394" s="178">
        <f>SUM(N394,P394,R394,T394,V394,X394,-AK394)</f>
        <v>0</v>
      </c>
      <c r="AA394" s="179">
        <f>SUM(O394,Q394,S394,U394,W394,Y394,-AS394)</f>
        <v>0</v>
      </c>
      <c r="AB394" s="366">
        <f>SUM(Z394:AA394)</f>
        <v>0</v>
      </c>
      <c r="AD394">
        <f t="shared" si="76"/>
        <v>0</v>
      </c>
      <c r="AE394" s="402">
        <f t="shared" si="91"/>
        <v>0</v>
      </c>
      <c r="AF394" s="175">
        <f t="shared" si="92"/>
        <v>0</v>
      </c>
      <c r="AG394" s="175">
        <f t="shared" si="93"/>
        <v>0</v>
      </c>
      <c r="AH394" s="175">
        <f t="shared" si="94"/>
        <v>0</v>
      </c>
      <c r="AI394" s="175">
        <f t="shared" si="95"/>
        <v>0</v>
      </c>
      <c r="AJ394" s="175">
        <f t="shared" si="96"/>
        <v>0</v>
      </c>
      <c r="AK394" s="396">
        <f t="shared" si="97"/>
        <v>0</v>
      </c>
      <c r="AL394" s="175"/>
      <c r="AM394" s="175">
        <f t="shared" si="98"/>
        <v>0</v>
      </c>
      <c r="AN394" s="175">
        <f t="shared" si="99"/>
        <v>0</v>
      </c>
      <c r="AO394" s="175">
        <f t="shared" si="100"/>
        <v>0</v>
      </c>
      <c r="AP394" s="175">
        <f t="shared" si="101"/>
        <v>0</v>
      </c>
      <c r="AQ394" s="175">
        <f t="shared" si="102"/>
        <v>0</v>
      </c>
      <c r="AR394" s="175">
        <f t="shared" si="103"/>
        <v>0</v>
      </c>
      <c r="AS394" s="401">
        <f t="shared" si="104"/>
        <v>0</v>
      </c>
    </row>
    <row r="395" spans="2:45" ht="18" hidden="1" thickBot="1">
      <c r="B395" s="425"/>
      <c r="C395" s="375">
        <v>32</v>
      </c>
      <c r="D395" s="108"/>
      <c r="E395" s="272"/>
      <c r="F395" s="109"/>
      <c r="G395" s="131"/>
      <c r="H395" s="131"/>
      <c r="I395" s="116" t="s">
        <v>38</v>
      </c>
      <c r="J395" s="155"/>
      <c r="K395" s="156"/>
      <c r="L395" s="157"/>
      <c r="M395" s="149"/>
      <c r="N395" s="342"/>
      <c r="O395" s="183"/>
      <c r="P395" s="179"/>
      <c r="Q395" s="179"/>
      <c r="R395" s="179"/>
      <c r="S395" s="179"/>
      <c r="T395" s="179"/>
      <c r="U395" s="179"/>
      <c r="V395" s="179"/>
      <c r="W395" s="179"/>
      <c r="X395" s="179"/>
      <c r="Y395" s="179"/>
      <c r="Z395" s="178">
        <f>SUM(N395,P395,R395,T395,V395,X395,-AK395)</f>
        <v>0</v>
      </c>
      <c r="AA395" s="179">
        <f>SUM(O395,Q395,S395,U395,W395,Y395,-AS395)</f>
        <v>0</v>
      </c>
      <c r="AB395" s="366">
        <f>SUM(Z395:AA395)</f>
        <v>0</v>
      </c>
      <c r="AD395">
        <f t="shared" si="76"/>
        <v>0</v>
      </c>
      <c r="AE395" s="402">
        <f t="shared" si="91"/>
        <v>0</v>
      </c>
      <c r="AF395" s="175">
        <f t="shared" si="92"/>
        <v>0</v>
      </c>
      <c r="AG395" s="175">
        <f t="shared" si="93"/>
        <v>0</v>
      </c>
      <c r="AH395" s="175">
        <f t="shared" si="94"/>
        <v>0</v>
      </c>
      <c r="AI395" s="175">
        <f t="shared" si="95"/>
        <v>0</v>
      </c>
      <c r="AJ395" s="175">
        <f t="shared" si="96"/>
        <v>0</v>
      </c>
      <c r="AK395" s="396">
        <f t="shared" si="97"/>
        <v>0</v>
      </c>
      <c r="AL395" s="175"/>
      <c r="AM395" s="175">
        <f t="shared" si="98"/>
        <v>0</v>
      </c>
      <c r="AN395" s="175">
        <f t="shared" si="99"/>
        <v>0</v>
      </c>
      <c r="AO395" s="175">
        <f t="shared" si="100"/>
        <v>0</v>
      </c>
      <c r="AP395" s="175">
        <f t="shared" si="101"/>
        <v>0</v>
      </c>
      <c r="AQ395" s="175">
        <f t="shared" si="102"/>
        <v>0</v>
      </c>
      <c r="AR395" s="175">
        <f t="shared" si="103"/>
        <v>0</v>
      </c>
      <c r="AS395" s="401">
        <f t="shared" si="104"/>
        <v>0</v>
      </c>
    </row>
    <row r="396" spans="2:45" ht="18" hidden="1" thickBot="1">
      <c r="B396" s="425"/>
      <c r="C396" s="375">
        <v>33</v>
      </c>
      <c r="D396" s="108"/>
      <c r="E396" s="272"/>
      <c r="F396" s="109"/>
      <c r="G396" s="131"/>
      <c r="H396" s="131"/>
      <c r="I396" s="116" t="s">
        <v>38</v>
      </c>
      <c r="J396" s="155"/>
      <c r="K396" s="156"/>
      <c r="L396" s="157"/>
      <c r="M396" s="149"/>
      <c r="N396" s="342"/>
      <c r="O396" s="183"/>
      <c r="P396" s="179"/>
      <c r="Q396" s="179"/>
      <c r="R396" s="179"/>
      <c r="S396" s="179"/>
      <c r="T396" s="179"/>
      <c r="U396" s="179"/>
      <c r="V396" s="179"/>
      <c r="W396" s="179"/>
      <c r="X396" s="179"/>
      <c r="Y396" s="179"/>
      <c r="Z396" s="178">
        <f>SUM(N396,P396,R396,T396,V396,X396,-AK396)</f>
        <v>0</v>
      </c>
      <c r="AA396" s="179">
        <f>SUM(O396,Q396,S396,U396,W396,Y396,-AS396)</f>
        <v>0</v>
      </c>
      <c r="AB396" s="366">
        <f>SUM(Z396:AA396)</f>
        <v>0</v>
      </c>
      <c r="AD396">
        <f t="shared" si="76"/>
        <v>0</v>
      </c>
      <c r="AE396" s="402">
        <f t="shared" si="91"/>
        <v>0</v>
      </c>
      <c r="AF396" s="175">
        <f t="shared" si="92"/>
        <v>0</v>
      </c>
      <c r="AG396" s="175">
        <f t="shared" si="93"/>
        <v>0</v>
      </c>
      <c r="AH396" s="175">
        <f t="shared" si="94"/>
        <v>0</v>
      </c>
      <c r="AI396" s="175">
        <f t="shared" si="95"/>
        <v>0</v>
      </c>
      <c r="AJ396" s="175">
        <f t="shared" si="96"/>
        <v>0</v>
      </c>
      <c r="AK396" s="396">
        <f t="shared" si="97"/>
        <v>0</v>
      </c>
      <c r="AL396" s="175"/>
      <c r="AM396" s="175">
        <f t="shared" si="98"/>
        <v>0</v>
      </c>
      <c r="AN396" s="175">
        <f t="shared" si="99"/>
        <v>0</v>
      </c>
      <c r="AO396" s="175">
        <f t="shared" si="100"/>
        <v>0</v>
      </c>
      <c r="AP396" s="175">
        <f t="shared" si="101"/>
        <v>0</v>
      </c>
      <c r="AQ396" s="175">
        <f t="shared" si="102"/>
        <v>0</v>
      </c>
      <c r="AR396" s="175">
        <f t="shared" si="103"/>
        <v>0</v>
      </c>
      <c r="AS396" s="401">
        <f t="shared" si="104"/>
        <v>0</v>
      </c>
    </row>
    <row r="397" spans="2:45" ht="18" hidden="1" thickBot="1">
      <c r="B397" s="425"/>
      <c r="C397" s="375">
        <v>34</v>
      </c>
      <c r="D397" s="108"/>
      <c r="E397" s="272"/>
      <c r="F397" s="109"/>
      <c r="G397" s="131"/>
      <c r="H397" s="131"/>
      <c r="I397" s="116" t="s">
        <v>38</v>
      </c>
      <c r="J397" s="155"/>
      <c r="K397" s="156"/>
      <c r="L397" s="157"/>
      <c r="M397" s="149"/>
      <c r="N397" s="342"/>
      <c r="O397" s="183"/>
      <c r="P397" s="179"/>
      <c r="Q397" s="179"/>
      <c r="R397" s="179"/>
      <c r="S397" s="179"/>
      <c r="T397" s="179"/>
      <c r="U397" s="179"/>
      <c r="V397" s="179"/>
      <c r="W397" s="179"/>
      <c r="X397" s="179"/>
      <c r="Y397" s="179"/>
      <c r="Z397" s="178">
        <f>SUM(N397,P397,R397,T397,V397,X397,-AK397)</f>
        <v>0</v>
      </c>
      <c r="AA397" s="179">
        <f>SUM(O397,Q397,S397,U397,W397,Y397,-AS397)</f>
        <v>0</v>
      </c>
      <c r="AB397" s="366">
        <f>SUM(Z397:AA397)</f>
        <v>0</v>
      </c>
      <c r="AD397">
        <f t="shared" si="76"/>
        <v>0</v>
      </c>
      <c r="AE397" s="402">
        <f t="shared" si="91"/>
        <v>0</v>
      </c>
      <c r="AF397" s="175">
        <f t="shared" si="92"/>
        <v>0</v>
      </c>
      <c r="AG397" s="175">
        <f t="shared" si="93"/>
        <v>0</v>
      </c>
      <c r="AH397" s="175">
        <f t="shared" si="94"/>
        <v>0</v>
      </c>
      <c r="AI397" s="175">
        <f t="shared" si="95"/>
        <v>0</v>
      </c>
      <c r="AJ397" s="175">
        <f t="shared" si="96"/>
        <v>0</v>
      </c>
      <c r="AK397" s="396">
        <f t="shared" si="97"/>
        <v>0</v>
      </c>
      <c r="AL397" s="175"/>
      <c r="AM397" s="175">
        <f t="shared" si="98"/>
        <v>0</v>
      </c>
      <c r="AN397" s="175">
        <f t="shared" si="99"/>
        <v>0</v>
      </c>
      <c r="AO397" s="175">
        <f t="shared" si="100"/>
        <v>0</v>
      </c>
      <c r="AP397" s="175">
        <f t="shared" si="101"/>
        <v>0</v>
      </c>
      <c r="AQ397" s="175">
        <f t="shared" si="102"/>
        <v>0</v>
      </c>
      <c r="AR397" s="175">
        <f t="shared" si="103"/>
        <v>0</v>
      </c>
      <c r="AS397" s="401">
        <f t="shared" si="104"/>
        <v>0</v>
      </c>
    </row>
    <row r="398" spans="2:45" ht="18" hidden="1" thickBot="1">
      <c r="B398" s="425"/>
      <c r="C398" s="375">
        <v>35</v>
      </c>
      <c r="D398" s="108"/>
      <c r="E398" s="272"/>
      <c r="F398" s="109"/>
      <c r="G398" s="131"/>
      <c r="H398" s="131"/>
      <c r="I398" s="116" t="s">
        <v>38</v>
      </c>
      <c r="J398" s="155"/>
      <c r="K398" s="156"/>
      <c r="L398" s="157"/>
      <c r="M398" s="149"/>
      <c r="N398" s="342"/>
      <c r="O398" s="183"/>
      <c r="P398" s="179"/>
      <c r="Q398" s="179"/>
      <c r="R398" s="179"/>
      <c r="S398" s="179"/>
      <c r="T398" s="179"/>
      <c r="U398" s="179"/>
      <c r="V398" s="179"/>
      <c r="W398" s="179"/>
      <c r="X398" s="179"/>
      <c r="Y398" s="179"/>
      <c r="Z398" s="178">
        <f>SUM(N398,P398,R398,T398,V398,X398,-AK398)</f>
        <v>0</v>
      </c>
      <c r="AA398" s="179">
        <f>SUM(O398,Q398,S398,U398,W398,Y398,-AS398)</f>
        <v>0</v>
      </c>
      <c r="AB398" s="366">
        <f>SUM(Z398:AA398)</f>
        <v>0</v>
      </c>
      <c r="AD398">
        <f t="shared" si="76"/>
        <v>0</v>
      </c>
      <c r="AE398" s="402">
        <f t="shared" si="91"/>
        <v>0</v>
      </c>
      <c r="AF398" s="175">
        <f t="shared" si="92"/>
        <v>0</v>
      </c>
      <c r="AG398" s="175">
        <f t="shared" si="93"/>
        <v>0</v>
      </c>
      <c r="AH398" s="175">
        <f t="shared" si="94"/>
        <v>0</v>
      </c>
      <c r="AI398" s="175">
        <f t="shared" si="95"/>
        <v>0</v>
      </c>
      <c r="AJ398" s="175">
        <f t="shared" si="96"/>
        <v>0</v>
      </c>
      <c r="AK398" s="396">
        <f t="shared" si="97"/>
        <v>0</v>
      </c>
      <c r="AL398" s="175"/>
      <c r="AM398" s="175">
        <f t="shared" si="98"/>
        <v>0</v>
      </c>
      <c r="AN398" s="175">
        <f t="shared" si="99"/>
        <v>0</v>
      </c>
      <c r="AO398" s="175">
        <f t="shared" si="100"/>
        <v>0</v>
      </c>
      <c r="AP398" s="175">
        <f t="shared" si="101"/>
        <v>0</v>
      </c>
      <c r="AQ398" s="175">
        <f t="shared" si="102"/>
        <v>0</v>
      </c>
      <c r="AR398" s="175">
        <f t="shared" si="103"/>
        <v>0</v>
      </c>
      <c r="AS398" s="401">
        <f t="shared" si="104"/>
        <v>0</v>
      </c>
    </row>
    <row r="399" spans="2:45" ht="18" hidden="1" thickBot="1">
      <c r="B399" s="425"/>
      <c r="C399" s="375">
        <v>36</v>
      </c>
      <c r="D399" s="108"/>
      <c r="E399" s="272"/>
      <c r="F399" s="109"/>
      <c r="G399" s="131"/>
      <c r="H399" s="131"/>
      <c r="I399" s="116" t="s">
        <v>38</v>
      </c>
      <c r="J399" s="155"/>
      <c r="K399" s="156"/>
      <c r="L399" s="157"/>
      <c r="M399" s="149"/>
      <c r="N399" s="342"/>
      <c r="O399" s="183"/>
      <c r="P399" s="179"/>
      <c r="Q399" s="179"/>
      <c r="R399" s="179"/>
      <c r="S399" s="179"/>
      <c r="T399" s="179"/>
      <c r="U399" s="179"/>
      <c r="V399" s="179"/>
      <c r="W399" s="179"/>
      <c r="X399" s="179"/>
      <c r="Y399" s="179"/>
      <c r="Z399" s="178">
        <f>SUM(N399,P399,R399,T399,V399,X399,-AK399)</f>
        <v>0</v>
      </c>
      <c r="AA399" s="179">
        <f>SUM(O399,Q399,S399,U399,W399,Y399,-AS399)</f>
        <v>0</v>
      </c>
      <c r="AB399" s="366">
        <f>SUM(Z399:AA399)</f>
        <v>0</v>
      </c>
      <c r="AD399">
        <f t="shared" si="76"/>
        <v>0</v>
      </c>
      <c r="AE399" s="402">
        <f t="shared" si="91"/>
        <v>0</v>
      </c>
      <c r="AF399" s="175">
        <f t="shared" si="92"/>
        <v>0</v>
      </c>
      <c r="AG399" s="175">
        <f t="shared" si="93"/>
        <v>0</v>
      </c>
      <c r="AH399" s="175">
        <f t="shared" si="94"/>
        <v>0</v>
      </c>
      <c r="AI399" s="175">
        <f t="shared" si="95"/>
        <v>0</v>
      </c>
      <c r="AJ399" s="175">
        <f t="shared" si="96"/>
        <v>0</v>
      </c>
      <c r="AK399" s="396">
        <f t="shared" si="97"/>
        <v>0</v>
      </c>
      <c r="AL399" s="175"/>
      <c r="AM399" s="175">
        <f t="shared" si="98"/>
        <v>0</v>
      </c>
      <c r="AN399" s="175">
        <f t="shared" si="99"/>
        <v>0</v>
      </c>
      <c r="AO399" s="175">
        <f t="shared" si="100"/>
        <v>0</v>
      </c>
      <c r="AP399" s="175">
        <f t="shared" si="101"/>
        <v>0</v>
      </c>
      <c r="AQ399" s="175">
        <f t="shared" si="102"/>
        <v>0</v>
      </c>
      <c r="AR399" s="175">
        <f t="shared" si="103"/>
        <v>0</v>
      </c>
      <c r="AS399" s="401">
        <f t="shared" si="104"/>
        <v>0</v>
      </c>
    </row>
    <row r="400" spans="2:45" ht="18" hidden="1" thickBot="1">
      <c r="B400" s="425"/>
      <c r="C400" s="375">
        <v>37</v>
      </c>
      <c r="D400" s="108"/>
      <c r="E400" s="272"/>
      <c r="F400" s="109"/>
      <c r="G400" s="131"/>
      <c r="H400" s="131"/>
      <c r="I400" s="116" t="s">
        <v>38</v>
      </c>
      <c r="J400" s="155"/>
      <c r="K400" s="156"/>
      <c r="L400" s="157"/>
      <c r="M400" s="149"/>
      <c r="N400" s="342"/>
      <c r="O400" s="183"/>
      <c r="P400" s="179"/>
      <c r="Q400" s="179"/>
      <c r="R400" s="179"/>
      <c r="S400" s="179"/>
      <c r="T400" s="179"/>
      <c r="U400" s="179"/>
      <c r="V400" s="179"/>
      <c r="W400" s="179"/>
      <c r="X400" s="179"/>
      <c r="Y400" s="179"/>
      <c r="Z400" s="178">
        <f>SUM(N400,P400,R400,T400,V400,X400,-AK400)</f>
        <v>0</v>
      </c>
      <c r="AA400" s="179">
        <f>SUM(O400,Q400,S400,U400,W400,Y400,-AS400)</f>
        <v>0</v>
      </c>
      <c r="AB400" s="366">
        <f>SUM(Z400:AA400)</f>
        <v>0</v>
      </c>
      <c r="AD400">
        <f t="shared" si="76"/>
        <v>0</v>
      </c>
      <c r="AE400" s="402">
        <f t="shared" si="91"/>
        <v>0</v>
      </c>
      <c r="AF400" s="175">
        <f t="shared" si="92"/>
        <v>0</v>
      </c>
      <c r="AG400" s="175">
        <f t="shared" si="93"/>
        <v>0</v>
      </c>
      <c r="AH400" s="175">
        <f t="shared" si="94"/>
        <v>0</v>
      </c>
      <c r="AI400" s="175">
        <f t="shared" si="95"/>
        <v>0</v>
      </c>
      <c r="AJ400" s="175">
        <f t="shared" si="96"/>
        <v>0</v>
      </c>
      <c r="AK400" s="396">
        <f t="shared" si="97"/>
        <v>0</v>
      </c>
      <c r="AL400" s="175"/>
      <c r="AM400" s="175">
        <f t="shared" si="98"/>
        <v>0</v>
      </c>
      <c r="AN400" s="175">
        <f t="shared" si="99"/>
        <v>0</v>
      </c>
      <c r="AO400" s="175">
        <f t="shared" si="100"/>
        <v>0</v>
      </c>
      <c r="AP400" s="175">
        <f t="shared" si="101"/>
        <v>0</v>
      </c>
      <c r="AQ400" s="175">
        <f t="shared" si="102"/>
        <v>0</v>
      </c>
      <c r="AR400" s="175">
        <f t="shared" si="103"/>
        <v>0</v>
      </c>
      <c r="AS400" s="401">
        <f t="shared" si="104"/>
        <v>0</v>
      </c>
    </row>
    <row r="401" spans="2:45" ht="18" hidden="1" thickBot="1">
      <c r="B401" s="425"/>
      <c r="C401" s="375">
        <v>38</v>
      </c>
      <c r="D401" s="108"/>
      <c r="E401" s="272"/>
      <c r="F401" s="109"/>
      <c r="G401" s="131"/>
      <c r="H401" s="131"/>
      <c r="I401" s="116" t="s">
        <v>38</v>
      </c>
      <c r="J401" s="155"/>
      <c r="K401" s="156"/>
      <c r="L401" s="157"/>
      <c r="M401" s="149"/>
      <c r="N401" s="342"/>
      <c r="O401" s="183"/>
      <c r="P401" s="179"/>
      <c r="Q401" s="179"/>
      <c r="R401" s="179"/>
      <c r="S401" s="179"/>
      <c r="T401" s="179"/>
      <c r="U401" s="179"/>
      <c r="V401" s="179"/>
      <c r="W401" s="179"/>
      <c r="X401" s="179"/>
      <c r="Y401" s="179"/>
      <c r="Z401" s="178">
        <f>SUM(N401,P401,R401,T401,V401,X401,-AK401)</f>
        <v>0</v>
      </c>
      <c r="AA401" s="179">
        <f>SUM(O401,Q401,S401,U401,W401,Y401,-AS401)</f>
        <v>0</v>
      </c>
      <c r="AB401" s="366">
        <f>SUM(Z401:AA401)</f>
        <v>0</v>
      </c>
      <c r="AD401">
        <f t="shared" si="76"/>
        <v>0</v>
      </c>
      <c r="AE401" s="402">
        <f t="shared" si="91"/>
        <v>0</v>
      </c>
      <c r="AF401" s="175">
        <f t="shared" si="92"/>
        <v>0</v>
      </c>
      <c r="AG401" s="175">
        <f t="shared" si="93"/>
        <v>0</v>
      </c>
      <c r="AH401" s="175">
        <f t="shared" si="94"/>
        <v>0</v>
      </c>
      <c r="AI401" s="175">
        <f t="shared" si="95"/>
        <v>0</v>
      </c>
      <c r="AJ401" s="175">
        <f t="shared" si="96"/>
        <v>0</v>
      </c>
      <c r="AK401" s="396">
        <f t="shared" si="97"/>
        <v>0</v>
      </c>
      <c r="AL401" s="175"/>
      <c r="AM401" s="175">
        <f t="shared" si="98"/>
        <v>0</v>
      </c>
      <c r="AN401" s="175">
        <f t="shared" si="99"/>
        <v>0</v>
      </c>
      <c r="AO401" s="175">
        <f t="shared" si="100"/>
        <v>0</v>
      </c>
      <c r="AP401" s="175">
        <f t="shared" si="101"/>
        <v>0</v>
      </c>
      <c r="AQ401" s="175">
        <f t="shared" si="102"/>
        <v>0</v>
      </c>
      <c r="AR401" s="175">
        <f t="shared" si="103"/>
        <v>0</v>
      </c>
      <c r="AS401" s="401">
        <f t="shared" si="104"/>
        <v>0</v>
      </c>
    </row>
    <row r="402" spans="2:45" ht="18" hidden="1" thickBot="1">
      <c r="B402" s="425"/>
      <c r="C402" s="375">
        <v>39</v>
      </c>
      <c r="D402" s="108"/>
      <c r="E402" s="272"/>
      <c r="F402" s="109"/>
      <c r="G402" s="131"/>
      <c r="H402" s="131"/>
      <c r="I402" s="116" t="s">
        <v>38</v>
      </c>
      <c r="J402" s="155"/>
      <c r="K402" s="156"/>
      <c r="L402" s="157"/>
      <c r="M402" s="149"/>
      <c r="N402" s="342"/>
      <c r="O402" s="183"/>
      <c r="P402" s="179"/>
      <c r="Q402" s="179"/>
      <c r="R402" s="179"/>
      <c r="S402" s="179"/>
      <c r="T402" s="179"/>
      <c r="U402" s="179"/>
      <c r="V402" s="179"/>
      <c r="W402" s="179"/>
      <c r="X402" s="179"/>
      <c r="Y402" s="179"/>
      <c r="Z402" s="178">
        <f>SUM(N402,P402,R402,T402,V402,X402,-AK402)</f>
        <v>0</v>
      </c>
      <c r="AA402" s="179">
        <f>SUM(O402,Q402,S402,U402,W402,Y402,-AS402)</f>
        <v>0</v>
      </c>
      <c r="AB402" s="366">
        <f>SUM(Z402:AA402)</f>
        <v>0</v>
      </c>
      <c r="AD402">
        <f t="shared" si="76"/>
        <v>0</v>
      </c>
      <c r="AE402" s="402">
        <f t="shared" si="91"/>
        <v>0</v>
      </c>
      <c r="AF402" s="175">
        <f t="shared" si="92"/>
        <v>0</v>
      </c>
      <c r="AG402" s="175">
        <f t="shared" si="93"/>
        <v>0</v>
      </c>
      <c r="AH402" s="175">
        <f t="shared" si="94"/>
        <v>0</v>
      </c>
      <c r="AI402" s="175">
        <f t="shared" si="95"/>
        <v>0</v>
      </c>
      <c r="AJ402" s="175">
        <f t="shared" si="96"/>
        <v>0</v>
      </c>
      <c r="AK402" s="396">
        <f t="shared" si="97"/>
        <v>0</v>
      </c>
      <c r="AL402" s="175"/>
      <c r="AM402" s="175">
        <f t="shared" si="98"/>
        <v>0</v>
      </c>
      <c r="AN402" s="175">
        <f t="shared" si="99"/>
        <v>0</v>
      </c>
      <c r="AO402" s="175">
        <f t="shared" si="100"/>
        <v>0</v>
      </c>
      <c r="AP402" s="175">
        <f t="shared" si="101"/>
        <v>0</v>
      </c>
      <c r="AQ402" s="175">
        <f t="shared" si="102"/>
        <v>0</v>
      </c>
      <c r="AR402" s="175">
        <f t="shared" si="103"/>
        <v>0</v>
      </c>
      <c r="AS402" s="401">
        <f t="shared" si="104"/>
        <v>0</v>
      </c>
    </row>
    <row r="403" spans="2:45" ht="18" hidden="1" thickBot="1">
      <c r="B403" s="425"/>
      <c r="C403" s="375">
        <v>40</v>
      </c>
      <c r="D403" s="108"/>
      <c r="E403" s="272"/>
      <c r="F403" s="109"/>
      <c r="G403" s="131"/>
      <c r="H403" s="131"/>
      <c r="I403" s="116" t="s">
        <v>38</v>
      </c>
      <c r="J403" s="155"/>
      <c r="K403" s="156"/>
      <c r="L403" s="157"/>
      <c r="M403" s="149"/>
      <c r="N403" s="342"/>
      <c r="O403" s="183"/>
      <c r="P403" s="179"/>
      <c r="Q403" s="179"/>
      <c r="R403" s="179"/>
      <c r="S403" s="179"/>
      <c r="T403" s="179"/>
      <c r="U403" s="179"/>
      <c r="V403" s="179"/>
      <c r="W403" s="179"/>
      <c r="X403" s="179"/>
      <c r="Y403" s="179"/>
      <c r="Z403" s="178">
        <f>SUM(N403,P403,R403,T403,V403,X403,-AK403)</f>
        <v>0</v>
      </c>
      <c r="AA403" s="179">
        <f>SUM(O403,Q403,S403,U403,W403,Y403,-AS403)</f>
        <v>0</v>
      </c>
      <c r="AB403" s="366">
        <f>SUM(Z403:AA403)</f>
        <v>0</v>
      </c>
      <c r="AD403">
        <f t="shared" si="76"/>
        <v>0</v>
      </c>
      <c r="AE403" s="402">
        <f t="shared" si="91"/>
        <v>0</v>
      </c>
      <c r="AF403" s="175">
        <f t="shared" si="92"/>
        <v>0</v>
      </c>
      <c r="AG403" s="175">
        <f t="shared" si="93"/>
        <v>0</v>
      </c>
      <c r="AH403" s="175">
        <f t="shared" si="94"/>
        <v>0</v>
      </c>
      <c r="AI403" s="175">
        <f t="shared" si="95"/>
        <v>0</v>
      </c>
      <c r="AJ403" s="175">
        <f t="shared" si="96"/>
        <v>0</v>
      </c>
      <c r="AK403" s="396">
        <f t="shared" si="97"/>
        <v>0</v>
      </c>
      <c r="AL403" s="175"/>
      <c r="AM403" s="175">
        <f t="shared" si="98"/>
        <v>0</v>
      </c>
      <c r="AN403" s="175">
        <f t="shared" si="99"/>
        <v>0</v>
      </c>
      <c r="AO403" s="175">
        <f t="shared" si="100"/>
        <v>0</v>
      </c>
      <c r="AP403" s="175">
        <f t="shared" si="101"/>
        <v>0</v>
      </c>
      <c r="AQ403" s="175">
        <f t="shared" si="102"/>
        <v>0</v>
      </c>
      <c r="AR403" s="175">
        <f t="shared" si="103"/>
        <v>0</v>
      </c>
      <c r="AS403" s="401">
        <f t="shared" si="104"/>
        <v>0</v>
      </c>
    </row>
    <row r="404" spans="2:45" ht="16.5" customHeight="1">
      <c r="B404" s="456" t="str">
        <f>'[11]Tabelle1'!B4</f>
        <v>GC Waldkirch</v>
      </c>
      <c r="C404" s="376">
        <v>1</v>
      </c>
      <c r="D404" s="128">
        <f>'[11]Tabelle1'!B6</f>
        <v>0</v>
      </c>
      <c r="E404" s="273">
        <f>'[11]Tabelle1'!C6</f>
        <v>0</v>
      </c>
      <c r="F404" s="117">
        <f>'[11]Tabelle1'!D6</f>
        <v>0</v>
      </c>
      <c r="G404" s="132"/>
      <c r="H404" s="132"/>
      <c r="I404" s="115" t="s">
        <v>39</v>
      </c>
      <c r="J404" s="153" t="s">
        <v>340</v>
      </c>
      <c r="K404" s="407">
        <v>18.4</v>
      </c>
      <c r="L404" s="154">
        <v>0</v>
      </c>
      <c r="M404" s="148" t="str">
        <f>B$404</f>
        <v>GC Waldkirch</v>
      </c>
      <c r="N404" s="176"/>
      <c r="O404" s="177"/>
      <c r="P404" s="177"/>
      <c r="Q404" s="177"/>
      <c r="R404" s="177"/>
      <c r="S404" s="177"/>
      <c r="T404" s="177">
        <v>12</v>
      </c>
      <c r="U404" s="177">
        <v>27</v>
      </c>
      <c r="V404" s="177"/>
      <c r="W404" s="177"/>
      <c r="X404" s="177"/>
      <c r="Y404" s="177"/>
      <c r="Z404" s="176">
        <f>SUM(N404,P404,R404,T404,V404,X404,-AK404)</f>
        <v>12</v>
      </c>
      <c r="AA404" s="177">
        <f>SUM(O404,Q404,S404,U404,W404,Y404,-AS404)</f>
        <v>27</v>
      </c>
      <c r="AB404" s="365">
        <f>SUM(Z404:AA404)</f>
        <v>39</v>
      </c>
      <c r="AD404">
        <f t="shared" si="76"/>
        <v>0</v>
      </c>
      <c r="AE404" s="402">
        <f t="shared" si="91"/>
        <v>0</v>
      </c>
      <c r="AF404" s="175">
        <f t="shared" si="92"/>
        <v>0</v>
      </c>
      <c r="AG404" s="175">
        <f t="shared" si="93"/>
        <v>0</v>
      </c>
      <c r="AH404" s="175">
        <f t="shared" si="94"/>
        <v>12</v>
      </c>
      <c r="AI404" s="175">
        <f t="shared" si="95"/>
        <v>0</v>
      </c>
      <c r="AJ404" s="175">
        <f t="shared" si="96"/>
        <v>0</v>
      </c>
      <c r="AK404" s="396">
        <f t="shared" si="97"/>
        <v>0</v>
      </c>
      <c r="AL404" s="175"/>
      <c r="AM404" s="175">
        <f t="shared" si="98"/>
        <v>0</v>
      </c>
      <c r="AN404" s="175">
        <f t="shared" si="99"/>
        <v>0</v>
      </c>
      <c r="AO404" s="175">
        <f t="shared" si="100"/>
        <v>0</v>
      </c>
      <c r="AP404" s="175">
        <f t="shared" si="101"/>
        <v>27</v>
      </c>
      <c r="AQ404" s="175">
        <f t="shared" si="102"/>
        <v>0</v>
      </c>
      <c r="AR404" s="175">
        <f t="shared" si="103"/>
        <v>0</v>
      </c>
      <c r="AS404" s="401">
        <f t="shared" si="104"/>
        <v>0</v>
      </c>
    </row>
    <row r="405" spans="2:45" ht="15">
      <c r="B405" s="457" t="e">
        <f>'[11]Tabelle1'!#REF!</f>
        <v>#REF!</v>
      </c>
      <c r="C405" s="375">
        <v>2</v>
      </c>
      <c r="D405" s="127">
        <f>'[11]Tabelle1'!B7</f>
        <v>0</v>
      </c>
      <c r="E405" s="272">
        <f>'[11]Tabelle1'!C7</f>
        <v>0</v>
      </c>
      <c r="F405" s="109">
        <f>'[11]Tabelle1'!D7</f>
        <v>0</v>
      </c>
      <c r="G405" s="131"/>
      <c r="H405" s="131"/>
      <c r="I405" s="112" t="s">
        <v>39</v>
      </c>
      <c r="J405" s="155" t="s">
        <v>247</v>
      </c>
      <c r="K405" s="415">
        <v>17.4</v>
      </c>
      <c r="L405" s="157">
        <v>0</v>
      </c>
      <c r="M405" s="149" t="str">
        <f>B$404</f>
        <v>GC Waldkirch</v>
      </c>
      <c r="N405" s="342">
        <v>14</v>
      </c>
      <c r="O405" s="183">
        <v>32</v>
      </c>
      <c r="P405" s="183">
        <v>11</v>
      </c>
      <c r="Q405" s="183">
        <v>29</v>
      </c>
      <c r="R405" s="179">
        <v>13</v>
      </c>
      <c r="S405" s="179">
        <v>29</v>
      </c>
      <c r="T405" s="179">
        <v>17</v>
      </c>
      <c r="U405" s="179">
        <v>33</v>
      </c>
      <c r="V405" s="179"/>
      <c r="W405" s="179"/>
      <c r="X405" s="179"/>
      <c r="Y405" s="179"/>
      <c r="Z405" s="178">
        <f>SUM(N405,P405,R405,T405,V405,X405,-AK405)</f>
        <v>55</v>
      </c>
      <c r="AA405" s="179">
        <f>SUM(O405,Q405,S405,U405,W405,Y405,-AS405)</f>
        <v>123</v>
      </c>
      <c r="AB405" s="366">
        <f>SUM(Z405:AA405)</f>
        <v>178</v>
      </c>
      <c r="AD405">
        <f t="shared" si="76"/>
        <v>0</v>
      </c>
      <c r="AE405" s="402">
        <f t="shared" si="91"/>
        <v>14</v>
      </c>
      <c r="AF405" s="175">
        <f t="shared" si="92"/>
        <v>11</v>
      </c>
      <c r="AG405" s="175">
        <f t="shared" si="93"/>
        <v>13</v>
      </c>
      <c r="AH405" s="175">
        <f t="shared" si="94"/>
        <v>17</v>
      </c>
      <c r="AI405" s="175">
        <f t="shared" si="95"/>
        <v>0</v>
      </c>
      <c r="AJ405" s="175">
        <f t="shared" si="96"/>
        <v>0</v>
      </c>
      <c r="AK405" s="396">
        <f t="shared" si="97"/>
        <v>0</v>
      </c>
      <c r="AL405" s="175"/>
      <c r="AM405" s="175">
        <f t="shared" si="98"/>
        <v>32</v>
      </c>
      <c r="AN405" s="175">
        <f t="shared" si="99"/>
        <v>29</v>
      </c>
      <c r="AO405" s="175">
        <f t="shared" si="100"/>
        <v>29</v>
      </c>
      <c r="AP405" s="175">
        <f t="shared" si="101"/>
        <v>33</v>
      </c>
      <c r="AQ405" s="175">
        <f t="shared" si="102"/>
        <v>0</v>
      </c>
      <c r="AR405" s="175">
        <f t="shared" si="103"/>
        <v>0</v>
      </c>
      <c r="AS405" s="401">
        <f t="shared" si="104"/>
        <v>0</v>
      </c>
    </row>
    <row r="406" spans="2:45" ht="15">
      <c r="B406" s="457" t="e">
        <f>'[11]Tabelle1'!#REF!</f>
        <v>#REF!</v>
      </c>
      <c r="C406" s="375">
        <v>3</v>
      </c>
      <c r="D406" s="127">
        <f>'[11]Tabelle1'!B8</f>
        <v>0</v>
      </c>
      <c r="E406" s="272">
        <f>'[11]Tabelle1'!C8</f>
        <v>0</v>
      </c>
      <c r="F406" s="109">
        <f>'[11]Tabelle1'!D8</f>
        <v>0</v>
      </c>
      <c r="G406" s="131"/>
      <c r="H406" s="131"/>
      <c r="I406" s="112" t="s">
        <v>39</v>
      </c>
      <c r="J406" s="155" t="s">
        <v>221</v>
      </c>
      <c r="K406" s="156">
        <v>15.2</v>
      </c>
      <c r="L406" s="157" t="s">
        <v>169</v>
      </c>
      <c r="M406" s="149" t="str">
        <f>B$404</f>
        <v>GC Waldkirch</v>
      </c>
      <c r="N406" s="342">
        <v>10</v>
      </c>
      <c r="O406" s="183">
        <v>27</v>
      </c>
      <c r="P406" s="183">
        <v>21</v>
      </c>
      <c r="Q406" s="183">
        <v>38</v>
      </c>
      <c r="R406" s="179">
        <v>11</v>
      </c>
      <c r="S406" s="179">
        <v>28</v>
      </c>
      <c r="T406" s="179">
        <v>23</v>
      </c>
      <c r="U406" s="179">
        <v>38</v>
      </c>
      <c r="V406" s="179"/>
      <c r="W406" s="179"/>
      <c r="X406" s="179"/>
      <c r="Y406" s="179"/>
      <c r="Z406" s="178">
        <f>SUM(N406,P406,R406,T406,V406,X406,-AK406)</f>
        <v>65</v>
      </c>
      <c r="AA406" s="179">
        <f>SUM(O406,Q406,S406,U406,W406,Y406,-AS406)</f>
        <v>131</v>
      </c>
      <c r="AB406" s="366">
        <f>SUM(Z406:AA406)</f>
        <v>196</v>
      </c>
      <c r="AD406">
        <f t="shared" si="76"/>
        <v>0</v>
      </c>
      <c r="AE406" s="402">
        <f t="shared" si="91"/>
        <v>10</v>
      </c>
      <c r="AF406" s="175">
        <f t="shared" si="92"/>
        <v>21</v>
      </c>
      <c r="AG406" s="175">
        <f t="shared" si="93"/>
        <v>11</v>
      </c>
      <c r="AH406" s="175">
        <f t="shared" si="94"/>
        <v>23</v>
      </c>
      <c r="AI406" s="175">
        <f t="shared" si="95"/>
        <v>0</v>
      </c>
      <c r="AJ406" s="175">
        <f t="shared" si="96"/>
        <v>0</v>
      </c>
      <c r="AK406" s="396">
        <f t="shared" si="97"/>
        <v>0</v>
      </c>
      <c r="AL406" s="175"/>
      <c r="AM406" s="175">
        <f t="shared" si="98"/>
        <v>27</v>
      </c>
      <c r="AN406" s="175">
        <f t="shared" si="99"/>
        <v>38</v>
      </c>
      <c r="AO406" s="175">
        <f t="shared" si="100"/>
        <v>28</v>
      </c>
      <c r="AP406" s="175">
        <f t="shared" si="101"/>
        <v>38</v>
      </c>
      <c r="AQ406" s="175">
        <f t="shared" si="102"/>
        <v>0</v>
      </c>
      <c r="AR406" s="175">
        <f t="shared" si="103"/>
        <v>0</v>
      </c>
      <c r="AS406" s="401">
        <f t="shared" si="104"/>
        <v>0</v>
      </c>
    </row>
    <row r="407" spans="2:45" ht="15">
      <c r="B407" s="457" t="e">
        <f>'[11]Tabelle1'!#REF!</f>
        <v>#REF!</v>
      </c>
      <c r="C407" s="375">
        <v>4</v>
      </c>
      <c r="D407" s="127">
        <f>'[11]Tabelle1'!B9</f>
        <v>0</v>
      </c>
      <c r="E407" s="272">
        <f>'[11]Tabelle1'!C9</f>
        <v>0</v>
      </c>
      <c r="F407" s="109">
        <f>'[11]Tabelle1'!D9</f>
        <v>0</v>
      </c>
      <c r="G407" s="131"/>
      <c r="H407" s="131"/>
      <c r="I407" s="112" t="s">
        <v>39</v>
      </c>
      <c r="J407" s="155" t="s">
        <v>246</v>
      </c>
      <c r="K407" s="156">
        <v>7.1</v>
      </c>
      <c r="L407" s="157">
        <v>0</v>
      </c>
      <c r="M407" s="149" t="s">
        <v>142</v>
      </c>
      <c r="N407" s="342">
        <v>24</v>
      </c>
      <c r="O407" s="183">
        <v>32</v>
      </c>
      <c r="P407" s="183">
        <v>24</v>
      </c>
      <c r="Q407" s="183">
        <v>32</v>
      </c>
      <c r="R407" s="179">
        <v>17</v>
      </c>
      <c r="S407" s="179">
        <v>26</v>
      </c>
      <c r="T407" s="179">
        <v>26</v>
      </c>
      <c r="U407" s="179">
        <v>31</v>
      </c>
      <c r="V407" s="179"/>
      <c r="W407" s="179"/>
      <c r="X407" s="179"/>
      <c r="Y407" s="179"/>
      <c r="Z407" s="178">
        <f>SUM(N407,P407,R407,T407,V407,X407,-AK407)</f>
        <v>91</v>
      </c>
      <c r="AA407" s="179">
        <f>SUM(O407,Q407,S407,U407,W407,Y407,-AS407)</f>
        <v>121</v>
      </c>
      <c r="AB407" s="366">
        <f>SUM(Z407:AA407)</f>
        <v>212</v>
      </c>
      <c r="AD407">
        <f t="shared" si="76"/>
        <v>0</v>
      </c>
      <c r="AE407" s="402">
        <f t="shared" si="91"/>
        <v>24</v>
      </c>
      <c r="AF407" s="175">
        <f t="shared" si="92"/>
        <v>24</v>
      </c>
      <c r="AG407" s="175">
        <f t="shared" si="93"/>
        <v>17</v>
      </c>
      <c r="AH407" s="175">
        <f t="shared" si="94"/>
        <v>26</v>
      </c>
      <c r="AI407" s="175">
        <f t="shared" si="95"/>
        <v>0</v>
      </c>
      <c r="AJ407" s="175">
        <f t="shared" si="96"/>
        <v>0</v>
      </c>
      <c r="AK407" s="396">
        <f t="shared" si="97"/>
        <v>0</v>
      </c>
      <c r="AL407" s="175"/>
      <c r="AM407" s="175">
        <f t="shared" si="98"/>
        <v>32</v>
      </c>
      <c r="AN407" s="175">
        <f t="shared" si="99"/>
        <v>32</v>
      </c>
      <c r="AO407" s="175">
        <f t="shared" si="100"/>
        <v>26</v>
      </c>
      <c r="AP407" s="175">
        <f t="shared" si="101"/>
        <v>31</v>
      </c>
      <c r="AQ407" s="175">
        <f t="shared" si="102"/>
        <v>0</v>
      </c>
      <c r="AR407" s="175">
        <f t="shared" si="103"/>
        <v>0</v>
      </c>
      <c r="AS407" s="401">
        <f t="shared" si="104"/>
        <v>0</v>
      </c>
    </row>
    <row r="408" spans="2:45" ht="15">
      <c r="B408" s="457" t="e">
        <f>'[11]Tabelle1'!#REF!</f>
        <v>#REF!</v>
      </c>
      <c r="C408" s="375">
        <v>5</v>
      </c>
      <c r="D408" s="127">
        <f>'[11]Tabelle1'!B10</f>
        <v>0</v>
      </c>
      <c r="E408" s="272">
        <f>'[11]Tabelle1'!C10</f>
        <v>0</v>
      </c>
      <c r="F408" s="109">
        <f>'[11]Tabelle1'!D10</f>
        <v>0</v>
      </c>
      <c r="G408" s="131"/>
      <c r="H408" s="131"/>
      <c r="I408" s="112" t="s">
        <v>39</v>
      </c>
      <c r="J408" s="155" t="s">
        <v>245</v>
      </c>
      <c r="K408" s="156">
        <v>23.2</v>
      </c>
      <c r="L408" s="157" t="s">
        <v>169</v>
      </c>
      <c r="M408" s="149" t="s">
        <v>142</v>
      </c>
      <c r="N408" s="342">
        <v>8</v>
      </c>
      <c r="O408" s="183">
        <v>34</v>
      </c>
      <c r="P408" s="183">
        <v>5</v>
      </c>
      <c r="Q408" s="183">
        <v>26</v>
      </c>
      <c r="R408" s="179">
        <v>2</v>
      </c>
      <c r="S408" s="179">
        <v>15</v>
      </c>
      <c r="T408" s="179">
        <v>10</v>
      </c>
      <c r="U408" s="179">
        <v>28</v>
      </c>
      <c r="V408" s="179"/>
      <c r="W408" s="179"/>
      <c r="X408" s="179"/>
      <c r="Y408" s="179"/>
      <c r="Z408" s="178">
        <f>SUM(N408,P408,R408,T408,V408,X408,-AK408)</f>
        <v>25</v>
      </c>
      <c r="AA408" s="179">
        <f>SUM(O408,Q408,S408,U408,W408,Y408,-AS408)</f>
        <v>103</v>
      </c>
      <c r="AB408" s="366">
        <f>SUM(Z408:AA408)</f>
        <v>128</v>
      </c>
      <c r="AD408">
        <f t="shared" si="76"/>
        <v>0</v>
      </c>
      <c r="AE408" s="402">
        <f t="shared" si="91"/>
        <v>8</v>
      </c>
      <c r="AF408" s="175">
        <f t="shared" si="92"/>
        <v>5</v>
      </c>
      <c r="AG408" s="175">
        <f t="shared" si="93"/>
        <v>2</v>
      </c>
      <c r="AH408" s="175">
        <f t="shared" si="94"/>
        <v>10</v>
      </c>
      <c r="AI408" s="175">
        <f t="shared" si="95"/>
        <v>0</v>
      </c>
      <c r="AJ408" s="175">
        <f t="shared" si="96"/>
        <v>0</v>
      </c>
      <c r="AK408" s="396">
        <f t="shared" si="97"/>
        <v>0</v>
      </c>
      <c r="AL408" s="175"/>
      <c r="AM408" s="175">
        <f t="shared" si="98"/>
        <v>34</v>
      </c>
      <c r="AN408" s="175">
        <f t="shared" si="99"/>
        <v>26</v>
      </c>
      <c r="AO408" s="175">
        <f t="shared" si="100"/>
        <v>15</v>
      </c>
      <c r="AP408" s="175">
        <f t="shared" si="101"/>
        <v>28</v>
      </c>
      <c r="AQ408" s="175">
        <f t="shared" si="102"/>
        <v>0</v>
      </c>
      <c r="AR408" s="175">
        <f t="shared" si="103"/>
        <v>0</v>
      </c>
      <c r="AS408" s="401">
        <f t="shared" si="104"/>
        <v>0</v>
      </c>
    </row>
    <row r="409" spans="2:45" ht="15">
      <c r="B409" s="457" t="e">
        <f>'[11]Tabelle1'!#REF!</f>
        <v>#REF!</v>
      </c>
      <c r="C409" s="375">
        <v>6</v>
      </c>
      <c r="D409" s="127">
        <f>'[11]Tabelle1'!B11</f>
        <v>0</v>
      </c>
      <c r="E409" s="272">
        <f>'[11]Tabelle1'!C11</f>
        <v>0</v>
      </c>
      <c r="F409" s="109">
        <f>'[11]Tabelle1'!D11</f>
        <v>0</v>
      </c>
      <c r="G409" s="131"/>
      <c r="H409" s="131"/>
      <c r="I409" s="112" t="s">
        <v>39</v>
      </c>
      <c r="J409" s="155" t="s">
        <v>222</v>
      </c>
      <c r="K409" s="156">
        <v>25</v>
      </c>
      <c r="L409" s="157">
        <v>0</v>
      </c>
      <c r="M409" s="149" t="str">
        <f>B$404</f>
        <v>GC Waldkirch</v>
      </c>
      <c r="N409" s="342">
        <v>10</v>
      </c>
      <c r="O409" s="183">
        <v>35</v>
      </c>
      <c r="P409" s="183">
        <v>6</v>
      </c>
      <c r="Q409" s="183">
        <v>25</v>
      </c>
      <c r="R409" s="179">
        <v>1</v>
      </c>
      <c r="S409" s="179">
        <v>25</v>
      </c>
      <c r="T409" s="179">
        <v>6</v>
      </c>
      <c r="U409" s="179">
        <v>23</v>
      </c>
      <c r="V409" s="179"/>
      <c r="W409" s="179"/>
      <c r="X409" s="179"/>
      <c r="Y409" s="179"/>
      <c r="Z409" s="178">
        <f>SUM(N409,P409,R409,T409,V409,X409,-AK409)</f>
        <v>23</v>
      </c>
      <c r="AA409" s="179">
        <f>SUM(O409,Q409,S409,U409,W409,Y409,-AS409)</f>
        <v>108</v>
      </c>
      <c r="AB409" s="366">
        <f>SUM(Z409:AA409)</f>
        <v>131</v>
      </c>
      <c r="AD409">
        <f t="shared" si="76"/>
        <v>0</v>
      </c>
      <c r="AE409" s="402">
        <f t="shared" si="91"/>
        <v>10</v>
      </c>
      <c r="AF409" s="175">
        <f t="shared" si="92"/>
        <v>6</v>
      </c>
      <c r="AG409" s="175">
        <f t="shared" si="93"/>
        <v>1</v>
      </c>
      <c r="AH409" s="175">
        <f t="shared" si="94"/>
        <v>6</v>
      </c>
      <c r="AI409" s="175">
        <f t="shared" si="95"/>
        <v>0</v>
      </c>
      <c r="AJ409" s="175">
        <f t="shared" si="96"/>
        <v>0</v>
      </c>
      <c r="AK409" s="396">
        <f t="shared" si="97"/>
        <v>0</v>
      </c>
      <c r="AL409" s="175"/>
      <c r="AM409" s="175">
        <f t="shared" si="98"/>
        <v>35</v>
      </c>
      <c r="AN409" s="175">
        <f t="shared" si="99"/>
        <v>25</v>
      </c>
      <c r="AO409" s="175">
        <f t="shared" si="100"/>
        <v>25</v>
      </c>
      <c r="AP409" s="175">
        <f t="shared" si="101"/>
        <v>23</v>
      </c>
      <c r="AQ409" s="175">
        <f t="shared" si="102"/>
        <v>0</v>
      </c>
      <c r="AR409" s="175">
        <f t="shared" si="103"/>
        <v>0</v>
      </c>
      <c r="AS409" s="401">
        <f t="shared" si="104"/>
        <v>0</v>
      </c>
    </row>
    <row r="410" spans="2:45" ht="15">
      <c r="B410" s="457" t="e">
        <f>'[11]Tabelle1'!#REF!</f>
        <v>#REF!</v>
      </c>
      <c r="C410" s="375">
        <v>7</v>
      </c>
      <c r="D410" s="127">
        <f>'[11]Tabelle1'!B12</f>
        <v>0</v>
      </c>
      <c r="E410" s="271">
        <f>'[11]Tabelle1'!C12</f>
        <v>0</v>
      </c>
      <c r="F410" s="111">
        <f>'[11]Tabelle1'!D12</f>
        <v>0</v>
      </c>
      <c r="G410" s="131"/>
      <c r="H410" s="131"/>
      <c r="I410" s="112" t="s">
        <v>39</v>
      </c>
      <c r="J410" s="155" t="s">
        <v>339</v>
      </c>
      <c r="K410" s="156">
        <v>15.4</v>
      </c>
      <c r="L410" s="157">
        <v>0</v>
      </c>
      <c r="M410" s="149" t="str">
        <f>B$404</f>
        <v>GC Waldkirch</v>
      </c>
      <c r="N410" s="342"/>
      <c r="O410" s="183"/>
      <c r="P410" s="183"/>
      <c r="Q410" s="183"/>
      <c r="R410" s="179"/>
      <c r="S410" s="179"/>
      <c r="T410" s="179">
        <v>16</v>
      </c>
      <c r="U410" s="179">
        <v>29</v>
      </c>
      <c r="V410" s="179"/>
      <c r="W410" s="179"/>
      <c r="X410" s="179"/>
      <c r="Y410" s="179"/>
      <c r="Z410" s="178">
        <f>SUM(N410,P410,R410,T410,V410,X410,-AK410)</f>
        <v>16</v>
      </c>
      <c r="AA410" s="179">
        <f>SUM(O410,Q410,S410,U410,W410,Y410,-AS410)</f>
        <v>29</v>
      </c>
      <c r="AB410" s="366">
        <f>SUM(Z410:AA410)</f>
        <v>45</v>
      </c>
      <c r="AD410">
        <f t="shared" si="76"/>
        <v>0</v>
      </c>
      <c r="AE410" s="402">
        <f t="shared" si="91"/>
        <v>0</v>
      </c>
      <c r="AF410" s="175">
        <f t="shared" si="92"/>
        <v>0</v>
      </c>
      <c r="AG410" s="175">
        <f t="shared" si="93"/>
        <v>0</v>
      </c>
      <c r="AH410" s="175">
        <f t="shared" si="94"/>
        <v>16</v>
      </c>
      <c r="AI410" s="175">
        <f t="shared" si="95"/>
        <v>0</v>
      </c>
      <c r="AJ410" s="175">
        <f t="shared" si="96"/>
        <v>0</v>
      </c>
      <c r="AK410" s="396">
        <f t="shared" si="97"/>
        <v>0</v>
      </c>
      <c r="AL410" s="175"/>
      <c r="AM410" s="175">
        <f t="shared" si="98"/>
        <v>0</v>
      </c>
      <c r="AN410" s="175">
        <f t="shared" si="99"/>
        <v>0</v>
      </c>
      <c r="AO410" s="175">
        <f t="shared" si="100"/>
        <v>0</v>
      </c>
      <c r="AP410" s="175">
        <f t="shared" si="101"/>
        <v>29</v>
      </c>
      <c r="AQ410" s="175">
        <f t="shared" si="102"/>
        <v>0</v>
      </c>
      <c r="AR410" s="175">
        <f t="shared" si="103"/>
        <v>0</v>
      </c>
      <c r="AS410" s="401">
        <f t="shared" si="104"/>
        <v>0</v>
      </c>
    </row>
    <row r="411" spans="2:45" ht="15">
      <c r="B411" s="457" t="e">
        <f>'[11]Tabelle1'!#REF!</f>
        <v>#REF!</v>
      </c>
      <c r="C411" s="375">
        <v>8</v>
      </c>
      <c r="D411" s="127">
        <f>'[11]Tabelle1'!B13</f>
        <v>0</v>
      </c>
      <c r="E411" s="272">
        <f>'[11]Tabelle1'!C13</f>
        <v>0</v>
      </c>
      <c r="F411" s="109">
        <f>'[11]Tabelle1'!D13</f>
        <v>0</v>
      </c>
      <c r="G411" s="131"/>
      <c r="H411" s="131"/>
      <c r="I411" s="112" t="s">
        <v>39</v>
      </c>
      <c r="J411" s="155" t="s">
        <v>284</v>
      </c>
      <c r="K411" s="156">
        <v>18.6</v>
      </c>
      <c r="L411" s="157">
        <v>0</v>
      </c>
      <c r="M411" s="149" t="str">
        <f>B$404</f>
        <v>GC Waldkirch</v>
      </c>
      <c r="N411" s="178"/>
      <c r="O411" s="179"/>
      <c r="P411" s="179">
        <v>10</v>
      </c>
      <c r="Q411" s="179">
        <v>32</v>
      </c>
      <c r="R411" s="179"/>
      <c r="S411" s="179"/>
      <c r="T411" s="179"/>
      <c r="U411" s="179"/>
      <c r="V411" s="179"/>
      <c r="W411" s="179"/>
      <c r="X411" s="179"/>
      <c r="Y411" s="179"/>
      <c r="Z411" s="178">
        <f>SUM(N411,P411,R411,T411,V411,X411,-AK411)</f>
        <v>10</v>
      </c>
      <c r="AA411" s="179">
        <f>SUM(O411,Q411,S411,U411,W411,Y411,-AS411)</f>
        <v>32</v>
      </c>
      <c r="AB411" s="366">
        <f>SUM(Z411:AA411)</f>
        <v>42</v>
      </c>
      <c r="AD411">
        <f t="shared" si="76"/>
        <v>0</v>
      </c>
      <c r="AE411" s="402">
        <f t="shared" si="91"/>
        <v>0</v>
      </c>
      <c r="AF411" s="175">
        <f t="shared" si="92"/>
        <v>10</v>
      </c>
      <c r="AG411" s="175">
        <f t="shared" si="93"/>
        <v>0</v>
      </c>
      <c r="AH411" s="175">
        <f t="shared" si="94"/>
        <v>0</v>
      </c>
      <c r="AI411" s="175">
        <f t="shared" si="95"/>
        <v>0</v>
      </c>
      <c r="AJ411" s="175">
        <f t="shared" si="96"/>
        <v>0</v>
      </c>
      <c r="AK411" s="396">
        <f t="shared" si="97"/>
        <v>0</v>
      </c>
      <c r="AL411" s="175"/>
      <c r="AM411" s="175">
        <f t="shared" si="98"/>
        <v>0</v>
      </c>
      <c r="AN411" s="175">
        <f t="shared" si="99"/>
        <v>32</v>
      </c>
      <c r="AO411" s="175">
        <f t="shared" si="100"/>
        <v>0</v>
      </c>
      <c r="AP411" s="175">
        <f t="shared" si="101"/>
        <v>0</v>
      </c>
      <c r="AQ411" s="175">
        <f t="shared" si="102"/>
        <v>0</v>
      </c>
      <c r="AR411" s="175">
        <f t="shared" si="103"/>
        <v>0</v>
      </c>
      <c r="AS411" s="401">
        <f t="shared" si="104"/>
        <v>0</v>
      </c>
    </row>
    <row r="412" spans="2:45" ht="15">
      <c r="B412" s="457" t="e">
        <f>'[11]Tabelle1'!#REF!</f>
        <v>#REF!</v>
      </c>
      <c r="C412" s="375">
        <v>9</v>
      </c>
      <c r="D412" s="127">
        <f>'[11]Tabelle1'!B14</f>
        <v>0</v>
      </c>
      <c r="E412" s="272">
        <f>'[11]Tabelle1'!C14</f>
        <v>0</v>
      </c>
      <c r="F412" s="109">
        <f>'[11]Tabelle1'!D14</f>
        <v>0</v>
      </c>
      <c r="G412" s="131"/>
      <c r="H412" s="131"/>
      <c r="I412" s="112" t="s">
        <v>39</v>
      </c>
      <c r="J412" s="155" t="s">
        <v>244</v>
      </c>
      <c r="K412" s="415">
        <v>14.8</v>
      </c>
      <c r="L412" s="157">
        <v>0</v>
      </c>
      <c r="M412" s="149" t="str">
        <f>B$404</f>
        <v>GC Waldkirch</v>
      </c>
      <c r="N412" s="342">
        <v>17</v>
      </c>
      <c r="O412" s="183">
        <v>31</v>
      </c>
      <c r="P412" s="183">
        <v>21</v>
      </c>
      <c r="Q412" s="183">
        <v>35</v>
      </c>
      <c r="R412" s="179">
        <v>6</v>
      </c>
      <c r="S412" s="179">
        <v>22</v>
      </c>
      <c r="T412" s="179">
        <v>19</v>
      </c>
      <c r="U412" s="179">
        <v>31</v>
      </c>
      <c r="V412" s="179"/>
      <c r="W412" s="179"/>
      <c r="X412" s="179"/>
      <c r="Y412" s="179"/>
      <c r="Z412" s="178">
        <f>SUM(N412,P412,R412,T412,V412,X412,-AK412)</f>
        <v>63</v>
      </c>
      <c r="AA412" s="179">
        <f>SUM(O412,Q412,S412,U412,W412,Y412,-AS412)</f>
        <v>119</v>
      </c>
      <c r="AB412" s="366">
        <f>SUM(Z412:AA412)</f>
        <v>182</v>
      </c>
      <c r="AD412">
        <f>IF($N$484="*",SUM(N412:O412),IF($P$484="*",SUM(P412:Q412),IF($R$484="*",SUM(R412:S412),IF($T$484="*",SUM(T412:U412),IF($V$484="*",SUM(V412:W412),IF($X$484="*",SUM(X412:Y412),0))))))</f>
        <v>0</v>
      </c>
      <c r="AE412" s="402">
        <f t="shared" si="91"/>
        <v>17</v>
      </c>
      <c r="AF412" s="175">
        <f t="shared" si="92"/>
        <v>21</v>
      </c>
      <c r="AG412" s="175">
        <f t="shared" si="93"/>
        <v>6</v>
      </c>
      <c r="AH412" s="175">
        <f t="shared" si="94"/>
        <v>19</v>
      </c>
      <c r="AI412" s="175">
        <f t="shared" si="95"/>
        <v>0</v>
      </c>
      <c r="AJ412" s="175">
        <f t="shared" si="96"/>
        <v>0</v>
      </c>
      <c r="AK412" s="396">
        <f t="shared" si="97"/>
        <v>0</v>
      </c>
      <c r="AL412" s="175"/>
      <c r="AM412" s="175">
        <f t="shared" si="98"/>
        <v>31</v>
      </c>
      <c r="AN412" s="175">
        <f t="shared" si="99"/>
        <v>35</v>
      </c>
      <c r="AO412" s="175">
        <f t="shared" si="100"/>
        <v>22</v>
      </c>
      <c r="AP412" s="175">
        <f t="shared" si="101"/>
        <v>31</v>
      </c>
      <c r="AQ412" s="175">
        <f t="shared" si="102"/>
        <v>0</v>
      </c>
      <c r="AR412" s="175">
        <f t="shared" si="103"/>
        <v>0</v>
      </c>
      <c r="AS412" s="401">
        <f t="shared" si="104"/>
        <v>0</v>
      </c>
    </row>
    <row r="413" spans="2:45" ht="15.75">
      <c r="B413" s="457" t="e">
        <f>'[11]Tabelle1'!#REF!</f>
        <v>#REF!</v>
      </c>
      <c r="C413" s="375">
        <v>10</v>
      </c>
      <c r="D413" s="127">
        <f>'[11]Tabelle1'!B15</f>
        <v>0</v>
      </c>
      <c r="E413" s="272">
        <f>'[11]Tabelle1'!C15</f>
        <v>0</v>
      </c>
      <c r="F413" s="109">
        <f>'[11]Tabelle1'!D15</f>
        <v>0</v>
      </c>
      <c r="G413" s="131"/>
      <c r="H413" s="131"/>
      <c r="I413" s="112" t="s">
        <v>39</v>
      </c>
      <c r="J413" s="155" t="s">
        <v>285</v>
      </c>
      <c r="K413" s="156">
        <v>18.3</v>
      </c>
      <c r="L413" s="157">
        <v>0</v>
      </c>
      <c r="M413" s="149" t="s">
        <v>142</v>
      </c>
      <c r="N413" s="342">
        <v>10</v>
      </c>
      <c r="O413" s="183">
        <v>27</v>
      </c>
      <c r="P413" s="183"/>
      <c r="Q413" s="183"/>
      <c r="R413" s="179">
        <v>8</v>
      </c>
      <c r="S413" s="179">
        <v>21</v>
      </c>
      <c r="T413" s="179">
        <v>12</v>
      </c>
      <c r="U413" s="179">
        <v>24</v>
      </c>
      <c r="V413" s="179"/>
      <c r="W413" s="179"/>
      <c r="X413" s="179"/>
      <c r="Y413" s="179"/>
      <c r="Z413" s="178">
        <f>SUM(N413,P413,R413,T413,V413,X413,-AK413)</f>
        <v>30</v>
      </c>
      <c r="AA413" s="179">
        <f>SUM(O413,Q413,S413,U413,W413,Y413,-AS413)</f>
        <v>72</v>
      </c>
      <c r="AB413" s="366">
        <f>SUM(Z413:AA413)</f>
        <v>102</v>
      </c>
      <c r="AD413">
        <f>IF($N$484="*",SUM(N413:O413),IF($P$484="*",SUM(P413:Q413),IF($R$484="*",SUM(R413:S413),IF($T$484="*",SUM(T413:U413),IF($V$484="*",SUM(V413:W413),IF($X$484="*",SUM(X413:Y413),0))))))</f>
        <v>0</v>
      </c>
      <c r="AE413" s="402">
        <f t="shared" si="91"/>
        <v>10</v>
      </c>
      <c r="AF413" s="175">
        <f t="shared" si="92"/>
        <v>0</v>
      </c>
      <c r="AG413" s="175">
        <f t="shared" si="93"/>
        <v>8</v>
      </c>
      <c r="AH413" s="175">
        <f t="shared" si="94"/>
        <v>12</v>
      </c>
      <c r="AI413" s="175">
        <f t="shared" si="95"/>
        <v>0</v>
      </c>
      <c r="AJ413" s="175">
        <f t="shared" si="96"/>
        <v>0</v>
      </c>
      <c r="AK413" s="396">
        <f t="shared" si="97"/>
        <v>0</v>
      </c>
      <c r="AL413" s="175"/>
      <c r="AM413" s="175">
        <f t="shared" si="98"/>
        <v>27</v>
      </c>
      <c r="AN413" s="175">
        <f t="shared" si="99"/>
        <v>0</v>
      </c>
      <c r="AO413" s="175">
        <f t="shared" si="100"/>
        <v>21</v>
      </c>
      <c r="AP413" s="175">
        <f t="shared" si="101"/>
        <v>24</v>
      </c>
      <c r="AQ413" s="175">
        <f t="shared" si="102"/>
        <v>0</v>
      </c>
      <c r="AR413" s="175">
        <f t="shared" si="103"/>
        <v>0</v>
      </c>
      <c r="AS413" s="401">
        <f t="shared" si="104"/>
        <v>0</v>
      </c>
    </row>
    <row r="414" spans="2:45" ht="15">
      <c r="B414" s="457" t="e">
        <f>'[11]Tabelle1'!#REF!</f>
        <v>#REF!</v>
      </c>
      <c r="C414" s="375">
        <v>11</v>
      </c>
      <c r="D414" s="127">
        <f>'[11]Tabelle1'!B16</f>
        <v>0</v>
      </c>
      <c r="E414" s="272">
        <f>'[11]Tabelle1'!C16</f>
        <v>0</v>
      </c>
      <c r="F414" s="109">
        <f>'[11]Tabelle1'!D16</f>
        <v>0</v>
      </c>
      <c r="G414" s="131"/>
      <c r="H414" s="131"/>
      <c r="I414" s="112" t="s">
        <v>39</v>
      </c>
      <c r="J414" s="155" t="s">
        <v>323</v>
      </c>
      <c r="K414" s="156">
        <v>9.4</v>
      </c>
      <c r="L414" s="157">
        <v>0</v>
      </c>
      <c r="M414" s="149" t="str">
        <f>B$404</f>
        <v>GC Waldkirch</v>
      </c>
      <c r="N414" s="178"/>
      <c r="O414" s="179"/>
      <c r="P414" s="179"/>
      <c r="Q414" s="179"/>
      <c r="R414" s="179"/>
      <c r="S414" s="179"/>
      <c r="T414" s="179"/>
      <c r="U414" s="179"/>
      <c r="V414" s="179"/>
      <c r="W414" s="179"/>
      <c r="X414" s="179"/>
      <c r="Y414" s="179"/>
      <c r="Z414" s="178">
        <f>SUM(N414,P414,R414,T414,V414,X414,-AK414)</f>
        <v>0</v>
      </c>
      <c r="AA414" s="179">
        <f>SUM(O414,Q414,S414,U414,W414,Y414,-AS414)</f>
        <v>0</v>
      </c>
      <c r="AB414" s="366">
        <f>SUM(Z414:AA414)</f>
        <v>0</v>
      </c>
      <c r="AD414">
        <f aca="true" t="shared" si="105" ref="AD414:AD443">IF($N$484="*",SUM(N414:O414),IF($P$484="*",SUM(P414:Q414),IF($R$484="*",SUM(R414:S414),IF($T$484="*",SUM(T414:U414),IF($V$484="*",SUM(V414:W414),IF($X$484="*",SUM(X414:Y414),0))))))</f>
        <v>0</v>
      </c>
      <c r="AE414" s="402">
        <f t="shared" si="91"/>
        <v>0</v>
      </c>
      <c r="AF414" s="175">
        <f t="shared" si="92"/>
        <v>0</v>
      </c>
      <c r="AG414" s="175">
        <f t="shared" si="93"/>
        <v>0</v>
      </c>
      <c r="AH414" s="175">
        <f t="shared" si="94"/>
        <v>0</v>
      </c>
      <c r="AI414" s="175">
        <f t="shared" si="95"/>
        <v>0</v>
      </c>
      <c r="AJ414" s="175">
        <f t="shared" si="96"/>
        <v>0</v>
      </c>
      <c r="AK414" s="396">
        <f t="shared" si="97"/>
        <v>0</v>
      </c>
      <c r="AL414" s="175"/>
      <c r="AM414" s="175">
        <f t="shared" si="98"/>
        <v>0</v>
      </c>
      <c r="AN414" s="175">
        <f t="shared" si="99"/>
        <v>0</v>
      </c>
      <c r="AO414" s="175">
        <f t="shared" si="100"/>
        <v>0</v>
      </c>
      <c r="AP414" s="175">
        <f t="shared" si="101"/>
        <v>0</v>
      </c>
      <c r="AQ414" s="175">
        <f t="shared" si="102"/>
        <v>0</v>
      </c>
      <c r="AR414" s="175">
        <f t="shared" si="103"/>
        <v>0</v>
      </c>
      <c r="AS414" s="401">
        <f t="shared" si="104"/>
        <v>0</v>
      </c>
    </row>
    <row r="415" spans="2:45" ht="15">
      <c r="B415" s="457" t="e">
        <f>'[11]Tabelle1'!#REF!</f>
        <v>#REF!</v>
      </c>
      <c r="C415" s="375">
        <v>12</v>
      </c>
      <c r="D415" s="127">
        <f>'[11]Tabelle1'!B17</f>
        <v>0</v>
      </c>
      <c r="E415" s="272">
        <f>'[11]Tabelle1'!C17</f>
        <v>0</v>
      </c>
      <c r="F415" s="109">
        <f>'[11]Tabelle1'!D17</f>
        <v>0</v>
      </c>
      <c r="G415" s="131"/>
      <c r="H415" s="131"/>
      <c r="I415" s="112" t="s">
        <v>39</v>
      </c>
      <c r="J415" s="155" t="s">
        <v>223</v>
      </c>
      <c r="K415" s="156">
        <v>16.7</v>
      </c>
      <c r="L415" s="157">
        <v>0</v>
      </c>
      <c r="M415" s="149" t="str">
        <f>B$404</f>
        <v>GC Waldkirch</v>
      </c>
      <c r="N415" s="178">
        <v>9</v>
      </c>
      <c r="O415" s="179">
        <v>31</v>
      </c>
      <c r="P415" s="179">
        <v>11</v>
      </c>
      <c r="Q415" s="179">
        <v>30</v>
      </c>
      <c r="R415" s="179">
        <v>7</v>
      </c>
      <c r="S415" s="179">
        <v>21</v>
      </c>
      <c r="T415" s="179">
        <v>9</v>
      </c>
      <c r="U415" s="179">
        <v>23</v>
      </c>
      <c r="V415" s="179"/>
      <c r="W415" s="179"/>
      <c r="X415" s="179"/>
      <c r="Y415" s="179"/>
      <c r="Z415" s="178">
        <f>SUM(N415,P415,R415,T415,V415,X415,-AK415)</f>
        <v>36</v>
      </c>
      <c r="AA415" s="179">
        <f>SUM(O415,Q415,S415,U415,W415,Y415,-AS415)</f>
        <v>105</v>
      </c>
      <c r="AB415" s="366">
        <f>SUM(Z415:AA415)</f>
        <v>141</v>
      </c>
      <c r="AD415">
        <f t="shared" si="105"/>
        <v>0</v>
      </c>
      <c r="AE415" s="402">
        <f t="shared" si="91"/>
        <v>9</v>
      </c>
      <c r="AF415" s="175">
        <f t="shared" si="92"/>
        <v>11</v>
      </c>
      <c r="AG415" s="175">
        <f t="shared" si="93"/>
        <v>7</v>
      </c>
      <c r="AH415" s="175">
        <f t="shared" si="94"/>
        <v>9</v>
      </c>
      <c r="AI415" s="175">
        <f t="shared" si="95"/>
        <v>0</v>
      </c>
      <c r="AJ415" s="175">
        <f t="shared" si="96"/>
        <v>0</v>
      </c>
      <c r="AK415" s="396">
        <f t="shared" si="97"/>
        <v>0</v>
      </c>
      <c r="AL415" s="175"/>
      <c r="AM415" s="175">
        <f t="shared" si="98"/>
        <v>31</v>
      </c>
      <c r="AN415" s="175">
        <f t="shared" si="99"/>
        <v>30</v>
      </c>
      <c r="AO415" s="175">
        <f t="shared" si="100"/>
        <v>21</v>
      </c>
      <c r="AP415" s="175">
        <f t="shared" si="101"/>
        <v>23</v>
      </c>
      <c r="AQ415" s="175">
        <f t="shared" si="102"/>
        <v>0</v>
      </c>
      <c r="AR415" s="175">
        <f t="shared" si="103"/>
        <v>0</v>
      </c>
      <c r="AS415" s="401">
        <f t="shared" si="104"/>
        <v>0</v>
      </c>
    </row>
    <row r="416" spans="2:45" ht="15.75" thickBot="1">
      <c r="B416" s="425"/>
      <c r="C416" s="375">
        <v>13</v>
      </c>
      <c r="D416" s="127"/>
      <c r="E416" s="272"/>
      <c r="F416" s="109"/>
      <c r="G416" s="131"/>
      <c r="H416" s="131"/>
      <c r="I416" s="112" t="s">
        <v>39</v>
      </c>
      <c r="J416" s="155" t="s">
        <v>248</v>
      </c>
      <c r="K416" s="156">
        <v>25.1</v>
      </c>
      <c r="L416" s="157">
        <v>0</v>
      </c>
      <c r="M416" s="149" t="str">
        <f>B$404</f>
        <v>GC Waldkirch</v>
      </c>
      <c r="N416" s="342">
        <v>8</v>
      </c>
      <c r="O416" s="183">
        <v>34</v>
      </c>
      <c r="P416" s="183">
        <v>6</v>
      </c>
      <c r="Q416" s="183">
        <v>33</v>
      </c>
      <c r="R416" s="179">
        <v>1</v>
      </c>
      <c r="S416" s="179">
        <v>19</v>
      </c>
      <c r="T416" s="179">
        <v>8</v>
      </c>
      <c r="U416" s="179">
        <v>28</v>
      </c>
      <c r="V416" s="179"/>
      <c r="W416" s="179"/>
      <c r="X416" s="179"/>
      <c r="Y416" s="179"/>
      <c r="Z416" s="178">
        <f>SUM(N416,P416,R416,T416,V416,X416,-AK416)</f>
        <v>23</v>
      </c>
      <c r="AA416" s="179">
        <f>SUM(O416,Q416,S416,U416,W416,Y416,-AS416)</f>
        <v>114</v>
      </c>
      <c r="AB416" s="366">
        <f>SUM(Z416:AA416)</f>
        <v>137</v>
      </c>
      <c r="AD416">
        <f t="shared" si="105"/>
        <v>0</v>
      </c>
      <c r="AE416" s="402">
        <f t="shared" si="91"/>
        <v>8</v>
      </c>
      <c r="AF416" s="175">
        <f t="shared" si="92"/>
        <v>6</v>
      </c>
      <c r="AG416" s="175">
        <f t="shared" si="93"/>
        <v>1</v>
      </c>
      <c r="AH416" s="175">
        <f t="shared" si="94"/>
        <v>8</v>
      </c>
      <c r="AI416" s="175">
        <f t="shared" si="95"/>
        <v>0</v>
      </c>
      <c r="AJ416" s="175">
        <f t="shared" si="96"/>
        <v>0</v>
      </c>
      <c r="AK416" s="396">
        <f t="shared" si="97"/>
        <v>0</v>
      </c>
      <c r="AL416" s="175"/>
      <c r="AM416" s="175">
        <f t="shared" si="98"/>
        <v>34</v>
      </c>
      <c r="AN416" s="175">
        <f t="shared" si="99"/>
        <v>33</v>
      </c>
      <c r="AO416" s="175">
        <f t="shared" si="100"/>
        <v>19</v>
      </c>
      <c r="AP416" s="175">
        <f t="shared" si="101"/>
        <v>28</v>
      </c>
      <c r="AQ416" s="175">
        <f t="shared" si="102"/>
        <v>0</v>
      </c>
      <c r="AR416" s="175">
        <f t="shared" si="103"/>
        <v>0</v>
      </c>
      <c r="AS416" s="401">
        <f t="shared" si="104"/>
        <v>0</v>
      </c>
    </row>
    <row r="417" spans="2:45" ht="16.5" hidden="1" thickBot="1">
      <c r="B417" s="425"/>
      <c r="C417" s="375">
        <v>14</v>
      </c>
      <c r="D417" s="127"/>
      <c r="E417" s="272"/>
      <c r="F417" s="109"/>
      <c r="G417" s="131"/>
      <c r="H417" s="131"/>
      <c r="I417" s="112" t="s">
        <v>39</v>
      </c>
      <c r="J417" s="155"/>
      <c r="K417" s="156"/>
      <c r="L417" s="157"/>
      <c r="M417" s="149" t="str">
        <f>B$404</f>
        <v>GC Waldkirch</v>
      </c>
      <c r="N417" s="178"/>
      <c r="O417" s="179"/>
      <c r="P417" s="179"/>
      <c r="Q417" s="179"/>
      <c r="R417" s="179"/>
      <c r="S417" s="179"/>
      <c r="T417" s="179"/>
      <c r="U417" s="179"/>
      <c r="V417" s="179"/>
      <c r="W417" s="179"/>
      <c r="X417" s="179"/>
      <c r="Y417" s="179"/>
      <c r="Z417" s="178">
        <f>SUM(N417,P417,R417,T417,V417,X417,-AK417)</f>
        <v>0</v>
      </c>
      <c r="AA417" s="179">
        <f>SUM(O417,Q417,S417,U417,W417,Y417,-AS417)</f>
        <v>0</v>
      </c>
      <c r="AB417" s="366">
        <f>SUM(Z417:AA417)</f>
        <v>0</v>
      </c>
      <c r="AD417">
        <f t="shared" si="105"/>
        <v>0</v>
      </c>
      <c r="AE417" s="402">
        <f t="shared" si="91"/>
        <v>0</v>
      </c>
      <c r="AF417" s="175">
        <f t="shared" si="92"/>
        <v>0</v>
      </c>
      <c r="AG417" s="175">
        <f t="shared" si="93"/>
        <v>0</v>
      </c>
      <c r="AH417" s="175">
        <f t="shared" si="94"/>
        <v>0</v>
      </c>
      <c r="AI417" s="175">
        <f t="shared" si="95"/>
        <v>0</v>
      </c>
      <c r="AJ417" s="175">
        <f t="shared" si="96"/>
        <v>0</v>
      </c>
      <c r="AK417" s="396">
        <f t="shared" si="97"/>
        <v>0</v>
      </c>
      <c r="AL417" s="175"/>
      <c r="AM417" s="175">
        <f t="shared" si="98"/>
        <v>0</v>
      </c>
      <c r="AN417" s="175">
        <f t="shared" si="99"/>
        <v>0</v>
      </c>
      <c r="AO417" s="175">
        <f t="shared" si="100"/>
        <v>0</v>
      </c>
      <c r="AP417" s="175">
        <f t="shared" si="101"/>
        <v>0</v>
      </c>
      <c r="AQ417" s="175">
        <f t="shared" si="102"/>
        <v>0</v>
      </c>
      <c r="AR417" s="175">
        <f t="shared" si="103"/>
        <v>0</v>
      </c>
      <c r="AS417" s="401">
        <f t="shared" si="104"/>
        <v>0</v>
      </c>
    </row>
    <row r="418" spans="2:45" ht="16.5" hidden="1" thickBot="1">
      <c r="B418" s="425"/>
      <c r="C418" s="375">
        <v>15</v>
      </c>
      <c r="D418" s="127"/>
      <c r="E418" s="272"/>
      <c r="F418" s="109"/>
      <c r="G418" s="131"/>
      <c r="H418" s="131"/>
      <c r="I418" s="112" t="s">
        <v>39</v>
      </c>
      <c r="J418" s="155"/>
      <c r="K418" s="156"/>
      <c r="L418" s="157"/>
      <c r="M418" s="149" t="str">
        <f>B$404</f>
        <v>GC Waldkirch</v>
      </c>
      <c r="N418" s="342"/>
      <c r="O418" s="183"/>
      <c r="P418" s="183"/>
      <c r="Q418" s="183"/>
      <c r="R418" s="179"/>
      <c r="S418" s="179"/>
      <c r="T418" s="179"/>
      <c r="U418" s="179"/>
      <c r="V418" s="179"/>
      <c r="W418" s="179"/>
      <c r="X418" s="179"/>
      <c r="Y418" s="179"/>
      <c r="Z418" s="178">
        <f>SUM(N418,P418,R418,T418,V418,X418,-AK418)</f>
        <v>0</v>
      </c>
      <c r="AA418" s="179">
        <f>SUM(O418,Q418,S418,U418,W418,Y418,-AS418)</f>
        <v>0</v>
      </c>
      <c r="AB418" s="366">
        <f>SUM(Z418:AA418)</f>
        <v>0</v>
      </c>
      <c r="AD418">
        <f t="shared" si="105"/>
        <v>0</v>
      </c>
      <c r="AE418" s="402">
        <f t="shared" si="91"/>
        <v>0</v>
      </c>
      <c r="AF418" s="175">
        <f t="shared" si="92"/>
        <v>0</v>
      </c>
      <c r="AG418" s="175">
        <f t="shared" si="93"/>
        <v>0</v>
      </c>
      <c r="AH418" s="175">
        <f t="shared" si="94"/>
        <v>0</v>
      </c>
      <c r="AI418" s="175">
        <f t="shared" si="95"/>
        <v>0</v>
      </c>
      <c r="AJ418" s="175">
        <f t="shared" si="96"/>
        <v>0</v>
      </c>
      <c r="AK418" s="396">
        <f t="shared" si="97"/>
        <v>0</v>
      </c>
      <c r="AL418" s="175"/>
      <c r="AM418" s="175">
        <f t="shared" si="98"/>
        <v>0</v>
      </c>
      <c r="AN418" s="175">
        <f t="shared" si="99"/>
        <v>0</v>
      </c>
      <c r="AO418" s="175">
        <f t="shared" si="100"/>
        <v>0</v>
      </c>
      <c r="AP418" s="175">
        <f t="shared" si="101"/>
        <v>0</v>
      </c>
      <c r="AQ418" s="175">
        <f t="shared" si="102"/>
        <v>0</v>
      </c>
      <c r="AR418" s="175">
        <f t="shared" si="103"/>
        <v>0</v>
      </c>
      <c r="AS418" s="401">
        <f t="shared" si="104"/>
        <v>0</v>
      </c>
    </row>
    <row r="419" spans="2:45" ht="16.5" hidden="1" thickBot="1">
      <c r="B419" s="425"/>
      <c r="C419" s="375">
        <v>16</v>
      </c>
      <c r="D419" s="127"/>
      <c r="E419" s="272"/>
      <c r="F419" s="109"/>
      <c r="G419" s="131"/>
      <c r="H419" s="131"/>
      <c r="I419" s="112" t="s">
        <v>39</v>
      </c>
      <c r="J419" s="155"/>
      <c r="K419" s="156"/>
      <c r="L419" s="157"/>
      <c r="M419" s="149" t="str">
        <f>B$404</f>
        <v>GC Waldkirch</v>
      </c>
      <c r="N419" s="178"/>
      <c r="O419" s="179"/>
      <c r="P419" s="179"/>
      <c r="Q419" s="179"/>
      <c r="R419" s="179"/>
      <c r="S419" s="179"/>
      <c r="T419" s="179"/>
      <c r="U419" s="179"/>
      <c r="V419" s="179"/>
      <c r="W419" s="179"/>
      <c r="X419" s="179"/>
      <c r="Y419" s="179"/>
      <c r="Z419" s="178">
        <f>SUM(N419,P419,R419,T419,V419,X419,-AK419)</f>
        <v>0</v>
      </c>
      <c r="AA419" s="179">
        <f>SUM(O419,Q419,S419,U419,W419,Y419,-AS419)</f>
        <v>0</v>
      </c>
      <c r="AB419" s="366">
        <f>SUM(Z419:AA419)</f>
        <v>0</v>
      </c>
      <c r="AD419">
        <f t="shared" si="105"/>
        <v>0</v>
      </c>
      <c r="AE419" s="402">
        <f t="shared" si="91"/>
        <v>0</v>
      </c>
      <c r="AF419" s="175">
        <f t="shared" si="92"/>
        <v>0</v>
      </c>
      <c r="AG419" s="175">
        <f t="shared" si="93"/>
        <v>0</v>
      </c>
      <c r="AH419" s="175">
        <f t="shared" si="94"/>
        <v>0</v>
      </c>
      <c r="AI419" s="175">
        <f t="shared" si="95"/>
        <v>0</v>
      </c>
      <c r="AJ419" s="175">
        <f t="shared" si="96"/>
        <v>0</v>
      </c>
      <c r="AK419" s="396">
        <f t="shared" si="97"/>
        <v>0</v>
      </c>
      <c r="AL419" s="175"/>
      <c r="AM419" s="175">
        <f t="shared" si="98"/>
        <v>0</v>
      </c>
      <c r="AN419" s="175">
        <f t="shared" si="99"/>
        <v>0</v>
      </c>
      <c r="AO419" s="175">
        <f t="shared" si="100"/>
        <v>0</v>
      </c>
      <c r="AP419" s="175">
        <f t="shared" si="101"/>
        <v>0</v>
      </c>
      <c r="AQ419" s="175">
        <f t="shared" si="102"/>
        <v>0</v>
      </c>
      <c r="AR419" s="175">
        <f t="shared" si="103"/>
        <v>0</v>
      </c>
      <c r="AS419" s="401">
        <f t="shared" si="104"/>
        <v>0</v>
      </c>
    </row>
    <row r="420" spans="2:45" ht="16.5" hidden="1" thickBot="1">
      <c r="B420" s="425"/>
      <c r="C420" s="375">
        <v>17</v>
      </c>
      <c r="D420" s="127"/>
      <c r="E420" s="272"/>
      <c r="F420" s="109"/>
      <c r="G420" s="131"/>
      <c r="H420" s="131"/>
      <c r="I420" s="112" t="s">
        <v>39</v>
      </c>
      <c r="J420" s="155"/>
      <c r="K420" s="156"/>
      <c r="L420" s="157"/>
      <c r="M420" s="149" t="str">
        <f>B$404</f>
        <v>GC Waldkirch</v>
      </c>
      <c r="N420" s="342"/>
      <c r="O420" s="183"/>
      <c r="P420" s="183"/>
      <c r="Q420" s="183"/>
      <c r="R420" s="179"/>
      <c r="S420" s="179"/>
      <c r="T420" s="179"/>
      <c r="U420" s="179"/>
      <c r="V420" s="179"/>
      <c r="W420" s="179"/>
      <c r="X420" s="179"/>
      <c r="Y420" s="179"/>
      <c r="Z420" s="178">
        <f>SUM(N420,P420,R420,T420,V420,X420,-AK420)</f>
        <v>0</v>
      </c>
      <c r="AA420" s="179">
        <f>SUM(O420,Q420,S420,U420,W420,Y420,-AS420)</f>
        <v>0</v>
      </c>
      <c r="AB420" s="366">
        <f>SUM(Z420:AA420)</f>
        <v>0</v>
      </c>
      <c r="AD420">
        <f t="shared" si="105"/>
        <v>0</v>
      </c>
      <c r="AE420" s="402">
        <f t="shared" si="91"/>
        <v>0</v>
      </c>
      <c r="AF420" s="175">
        <f t="shared" si="92"/>
        <v>0</v>
      </c>
      <c r="AG420" s="175">
        <f t="shared" si="93"/>
        <v>0</v>
      </c>
      <c r="AH420" s="175">
        <f t="shared" si="94"/>
        <v>0</v>
      </c>
      <c r="AI420" s="175">
        <f t="shared" si="95"/>
        <v>0</v>
      </c>
      <c r="AJ420" s="175">
        <f t="shared" si="96"/>
        <v>0</v>
      </c>
      <c r="AK420" s="396">
        <f t="shared" si="97"/>
        <v>0</v>
      </c>
      <c r="AL420" s="175"/>
      <c r="AM420" s="175">
        <f t="shared" si="98"/>
        <v>0</v>
      </c>
      <c r="AN420" s="175">
        <f t="shared" si="99"/>
        <v>0</v>
      </c>
      <c r="AO420" s="175">
        <f t="shared" si="100"/>
        <v>0</v>
      </c>
      <c r="AP420" s="175">
        <f t="shared" si="101"/>
        <v>0</v>
      </c>
      <c r="AQ420" s="175">
        <f t="shared" si="102"/>
        <v>0</v>
      </c>
      <c r="AR420" s="175">
        <f t="shared" si="103"/>
        <v>0</v>
      </c>
      <c r="AS420" s="401">
        <f t="shared" si="104"/>
        <v>0</v>
      </c>
    </row>
    <row r="421" spans="2:45" ht="16.5" hidden="1" thickBot="1">
      <c r="B421" s="425"/>
      <c r="C421" s="375">
        <v>18</v>
      </c>
      <c r="D421" s="127"/>
      <c r="E421" s="272"/>
      <c r="F421" s="109"/>
      <c r="G421" s="131"/>
      <c r="H421" s="131"/>
      <c r="I421" s="112" t="s">
        <v>39</v>
      </c>
      <c r="J421" s="155"/>
      <c r="K421" s="156"/>
      <c r="L421" s="157"/>
      <c r="M421" s="149" t="str">
        <f>B$404</f>
        <v>GC Waldkirch</v>
      </c>
      <c r="N421" s="342"/>
      <c r="O421" s="183"/>
      <c r="P421" s="183"/>
      <c r="Q421" s="183"/>
      <c r="R421" s="179"/>
      <c r="S421" s="179"/>
      <c r="T421" s="179"/>
      <c r="U421" s="179"/>
      <c r="V421" s="179"/>
      <c r="W421" s="179"/>
      <c r="X421" s="179"/>
      <c r="Y421" s="179"/>
      <c r="Z421" s="178">
        <f>SUM(N421,P421,R421,T421,V421,X421,-AK421)</f>
        <v>0</v>
      </c>
      <c r="AA421" s="179">
        <f>SUM(O421,Q421,S421,U421,W421,Y421,-AS421)</f>
        <v>0</v>
      </c>
      <c r="AB421" s="366">
        <f>SUM(Z421:AA421)</f>
        <v>0</v>
      </c>
      <c r="AD421">
        <f t="shared" si="105"/>
        <v>0</v>
      </c>
      <c r="AE421" s="402">
        <f t="shared" si="91"/>
        <v>0</v>
      </c>
      <c r="AF421" s="175">
        <f t="shared" si="92"/>
        <v>0</v>
      </c>
      <c r="AG421" s="175">
        <f t="shared" si="93"/>
        <v>0</v>
      </c>
      <c r="AH421" s="175">
        <f t="shared" si="94"/>
        <v>0</v>
      </c>
      <c r="AI421" s="175">
        <f t="shared" si="95"/>
        <v>0</v>
      </c>
      <c r="AJ421" s="175">
        <f t="shared" si="96"/>
        <v>0</v>
      </c>
      <c r="AK421" s="396">
        <f t="shared" si="97"/>
        <v>0</v>
      </c>
      <c r="AL421" s="175"/>
      <c r="AM421" s="175">
        <f t="shared" si="98"/>
        <v>0</v>
      </c>
      <c r="AN421" s="175">
        <f t="shared" si="99"/>
        <v>0</v>
      </c>
      <c r="AO421" s="175">
        <f t="shared" si="100"/>
        <v>0</v>
      </c>
      <c r="AP421" s="175">
        <f t="shared" si="101"/>
        <v>0</v>
      </c>
      <c r="AQ421" s="175">
        <f t="shared" si="102"/>
        <v>0</v>
      </c>
      <c r="AR421" s="175">
        <f t="shared" si="103"/>
        <v>0</v>
      </c>
      <c r="AS421" s="401">
        <f t="shared" si="104"/>
        <v>0</v>
      </c>
    </row>
    <row r="422" spans="2:45" ht="16.5" hidden="1" thickBot="1">
      <c r="B422" s="425"/>
      <c r="C422" s="375">
        <v>19</v>
      </c>
      <c r="D422" s="127"/>
      <c r="E422" s="272"/>
      <c r="F422" s="109"/>
      <c r="G422" s="131"/>
      <c r="H422" s="131"/>
      <c r="I422" s="112" t="s">
        <v>39</v>
      </c>
      <c r="J422" s="155"/>
      <c r="K422" s="156"/>
      <c r="L422" s="157"/>
      <c r="M422" s="149" t="str">
        <f>B$404</f>
        <v>GC Waldkirch</v>
      </c>
      <c r="N422" s="178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79"/>
      <c r="Z422" s="178">
        <f>SUM(N422,P422,R422,T422,V422,X422,-AK422)</f>
        <v>0</v>
      </c>
      <c r="AA422" s="179">
        <f>SUM(O422,Q422,S422,U422,W422,Y422,-AS422)</f>
        <v>0</v>
      </c>
      <c r="AB422" s="366">
        <f>SUM(Z422:AA422)</f>
        <v>0</v>
      </c>
      <c r="AD422">
        <f t="shared" si="105"/>
        <v>0</v>
      </c>
      <c r="AE422" s="402">
        <f t="shared" si="91"/>
        <v>0</v>
      </c>
      <c r="AF422" s="175">
        <f t="shared" si="92"/>
        <v>0</v>
      </c>
      <c r="AG422" s="175">
        <f t="shared" si="93"/>
        <v>0</v>
      </c>
      <c r="AH422" s="175">
        <f t="shared" si="94"/>
        <v>0</v>
      </c>
      <c r="AI422" s="175">
        <f t="shared" si="95"/>
        <v>0</v>
      </c>
      <c r="AJ422" s="175">
        <f t="shared" si="96"/>
        <v>0</v>
      </c>
      <c r="AK422" s="396">
        <f t="shared" si="97"/>
        <v>0</v>
      </c>
      <c r="AL422" s="175"/>
      <c r="AM422" s="175">
        <f t="shared" si="98"/>
        <v>0</v>
      </c>
      <c r="AN422" s="175">
        <f t="shared" si="99"/>
        <v>0</v>
      </c>
      <c r="AO422" s="175">
        <f t="shared" si="100"/>
        <v>0</v>
      </c>
      <c r="AP422" s="175">
        <f t="shared" si="101"/>
        <v>0</v>
      </c>
      <c r="AQ422" s="175">
        <f t="shared" si="102"/>
        <v>0</v>
      </c>
      <c r="AR422" s="175">
        <f t="shared" si="103"/>
        <v>0</v>
      </c>
      <c r="AS422" s="401">
        <f t="shared" si="104"/>
        <v>0</v>
      </c>
    </row>
    <row r="423" spans="2:45" ht="18" hidden="1" thickBot="1">
      <c r="B423" s="425"/>
      <c r="C423" s="375">
        <v>20</v>
      </c>
      <c r="D423" s="127"/>
      <c r="E423" s="272"/>
      <c r="F423" s="109"/>
      <c r="G423" s="131"/>
      <c r="H423" s="131"/>
      <c r="I423" s="112" t="s">
        <v>39</v>
      </c>
      <c r="J423" s="155"/>
      <c r="K423" s="156"/>
      <c r="L423" s="157"/>
      <c r="M423" s="149" t="str">
        <f>B$404</f>
        <v>GC Waldkirch</v>
      </c>
      <c r="N423" s="178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8">
        <f>SUM(N423,P423,R423,T423,V423,X423,-AK423)</f>
        <v>0</v>
      </c>
      <c r="AA423" s="179">
        <f>SUM(O423,Q423,S423,U423,W423,Y423,-AS423)</f>
        <v>0</v>
      </c>
      <c r="AB423" s="366">
        <f>SUM(Z423:AA423)</f>
        <v>0</v>
      </c>
      <c r="AD423">
        <f t="shared" si="105"/>
        <v>0</v>
      </c>
      <c r="AE423" s="402">
        <f t="shared" si="91"/>
        <v>0</v>
      </c>
      <c r="AF423" s="175">
        <f t="shared" si="92"/>
        <v>0</v>
      </c>
      <c r="AG423" s="175">
        <f t="shared" si="93"/>
        <v>0</v>
      </c>
      <c r="AH423" s="175">
        <f t="shared" si="94"/>
        <v>0</v>
      </c>
      <c r="AI423" s="175">
        <f t="shared" si="95"/>
        <v>0</v>
      </c>
      <c r="AJ423" s="175">
        <f t="shared" si="96"/>
        <v>0</v>
      </c>
      <c r="AK423" s="396">
        <f t="shared" si="97"/>
        <v>0</v>
      </c>
      <c r="AL423" s="175"/>
      <c r="AM423" s="175">
        <f t="shared" si="98"/>
        <v>0</v>
      </c>
      <c r="AN423" s="175">
        <f t="shared" si="99"/>
        <v>0</v>
      </c>
      <c r="AO423" s="175">
        <f t="shared" si="100"/>
        <v>0</v>
      </c>
      <c r="AP423" s="175">
        <f t="shared" si="101"/>
        <v>0</v>
      </c>
      <c r="AQ423" s="175">
        <f t="shared" si="102"/>
        <v>0</v>
      </c>
      <c r="AR423" s="175">
        <f t="shared" si="103"/>
        <v>0</v>
      </c>
      <c r="AS423" s="401">
        <f t="shared" si="104"/>
        <v>0</v>
      </c>
    </row>
    <row r="424" spans="2:45" ht="16.5" hidden="1" thickBot="1">
      <c r="B424" s="425"/>
      <c r="C424" s="375">
        <v>21</v>
      </c>
      <c r="D424" s="127"/>
      <c r="E424" s="272"/>
      <c r="F424" s="109"/>
      <c r="G424" s="131"/>
      <c r="H424" s="131"/>
      <c r="I424" s="112" t="s">
        <v>39</v>
      </c>
      <c r="J424" s="155"/>
      <c r="K424" s="156"/>
      <c r="L424" s="157"/>
      <c r="M424" s="149"/>
      <c r="N424" s="342"/>
      <c r="O424" s="183"/>
      <c r="P424" s="183"/>
      <c r="Q424" s="183"/>
      <c r="R424" s="179"/>
      <c r="S424" s="179"/>
      <c r="T424" s="179"/>
      <c r="U424" s="179"/>
      <c r="V424" s="179"/>
      <c r="W424" s="179"/>
      <c r="X424" s="179"/>
      <c r="Y424" s="179"/>
      <c r="Z424" s="178">
        <f>SUM(N424,P424,R424,T424,V424,X424,-AK424)</f>
        <v>0</v>
      </c>
      <c r="AA424" s="179">
        <f>SUM(O424,Q424,S424,U424,W424,Y424,-AS424)</f>
        <v>0</v>
      </c>
      <c r="AB424" s="366">
        <f>SUM(Z424:AA424)</f>
        <v>0</v>
      </c>
      <c r="AD424">
        <f t="shared" si="105"/>
        <v>0</v>
      </c>
      <c r="AE424" s="402">
        <f t="shared" si="91"/>
        <v>0</v>
      </c>
      <c r="AF424" s="175">
        <f t="shared" si="92"/>
        <v>0</v>
      </c>
      <c r="AG424" s="175">
        <f t="shared" si="93"/>
        <v>0</v>
      </c>
      <c r="AH424" s="175">
        <f t="shared" si="94"/>
        <v>0</v>
      </c>
      <c r="AI424" s="175">
        <f t="shared" si="95"/>
        <v>0</v>
      </c>
      <c r="AJ424" s="175">
        <f t="shared" si="96"/>
        <v>0</v>
      </c>
      <c r="AK424" s="396">
        <f t="shared" si="97"/>
        <v>0</v>
      </c>
      <c r="AL424" s="175"/>
      <c r="AM424" s="175">
        <f t="shared" si="98"/>
        <v>0</v>
      </c>
      <c r="AN424" s="175">
        <f t="shared" si="99"/>
        <v>0</v>
      </c>
      <c r="AO424" s="175">
        <f t="shared" si="100"/>
        <v>0</v>
      </c>
      <c r="AP424" s="175">
        <f t="shared" si="101"/>
        <v>0</v>
      </c>
      <c r="AQ424" s="175">
        <f t="shared" si="102"/>
        <v>0</v>
      </c>
      <c r="AR424" s="175">
        <f t="shared" si="103"/>
        <v>0</v>
      </c>
      <c r="AS424" s="401">
        <f t="shared" si="104"/>
        <v>0</v>
      </c>
    </row>
    <row r="425" spans="2:45" ht="18" hidden="1" thickBot="1">
      <c r="B425" s="425"/>
      <c r="C425" s="375">
        <v>22</v>
      </c>
      <c r="D425" s="127"/>
      <c r="E425" s="272"/>
      <c r="F425" s="109"/>
      <c r="G425" s="131"/>
      <c r="H425" s="131"/>
      <c r="I425" s="112" t="s">
        <v>39</v>
      </c>
      <c r="J425" s="155"/>
      <c r="K425" s="156"/>
      <c r="L425" s="157"/>
      <c r="M425" s="149"/>
      <c r="N425" s="342"/>
      <c r="O425" s="183"/>
      <c r="P425" s="183"/>
      <c r="Q425" s="183"/>
      <c r="R425" s="179"/>
      <c r="S425" s="179"/>
      <c r="T425" s="179"/>
      <c r="U425" s="179"/>
      <c r="V425" s="179"/>
      <c r="W425" s="179"/>
      <c r="X425" s="179"/>
      <c r="Y425" s="179"/>
      <c r="Z425" s="178">
        <f>SUM(N425,P425,R425,T425,V425,X425,-AK425)</f>
        <v>0</v>
      </c>
      <c r="AA425" s="179">
        <f>SUM(O425,Q425,S425,U425,W425,Y425,-AS425)</f>
        <v>0</v>
      </c>
      <c r="AB425" s="366">
        <f>SUM(Z425:AA425)</f>
        <v>0</v>
      </c>
      <c r="AD425">
        <f t="shared" si="105"/>
        <v>0</v>
      </c>
      <c r="AE425" s="402">
        <f t="shared" si="91"/>
        <v>0</v>
      </c>
      <c r="AF425" s="175">
        <f t="shared" si="92"/>
        <v>0</v>
      </c>
      <c r="AG425" s="175">
        <f t="shared" si="93"/>
        <v>0</v>
      </c>
      <c r="AH425" s="175">
        <f t="shared" si="94"/>
        <v>0</v>
      </c>
      <c r="AI425" s="175">
        <f t="shared" si="95"/>
        <v>0</v>
      </c>
      <c r="AJ425" s="175">
        <f t="shared" si="96"/>
        <v>0</v>
      </c>
      <c r="AK425" s="396">
        <f t="shared" si="97"/>
        <v>0</v>
      </c>
      <c r="AL425" s="175"/>
      <c r="AM425" s="175">
        <f t="shared" si="98"/>
        <v>0</v>
      </c>
      <c r="AN425" s="175">
        <f t="shared" si="99"/>
        <v>0</v>
      </c>
      <c r="AO425" s="175">
        <f t="shared" si="100"/>
        <v>0</v>
      </c>
      <c r="AP425" s="175">
        <f t="shared" si="101"/>
        <v>0</v>
      </c>
      <c r="AQ425" s="175">
        <f t="shared" si="102"/>
        <v>0</v>
      </c>
      <c r="AR425" s="175">
        <f t="shared" si="103"/>
        <v>0</v>
      </c>
      <c r="AS425" s="401">
        <f t="shared" si="104"/>
        <v>0</v>
      </c>
    </row>
    <row r="426" spans="2:45" ht="18" hidden="1" thickBot="1">
      <c r="B426" s="425"/>
      <c r="C426" s="375">
        <v>23</v>
      </c>
      <c r="D426" s="127"/>
      <c r="E426" s="272"/>
      <c r="F426" s="109"/>
      <c r="G426" s="131"/>
      <c r="H426" s="131"/>
      <c r="I426" s="112" t="s">
        <v>39</v>
      </c>
      <c r="J426" s="155"/>
      <c r="K426" s="156"/>
      <c r="L426" s="157"/>
      <c r="M426" s="149"/>
      <c r="N426" s="342"/>
      <c r="O426" s="183"/>
      <c r="P426" s="183"/>
      <c r="Q426" s="183"/>
      <c r="R426" s="179"/>
      <c r="S426" s="179"/>
      <c r="T426" s="179"/>
      <c r="U426" s="179"/>
      <c r="V426" s="179"/>
      <c r="W426" s="179"/>
      <c r="X426" s="179"/>
      <c r="Y426" s="179"/>
      <c r="Z426" s="178">
        <f>SUM(N426,P426,R426,T426,V426,X426,-AK426)</f>
        <v>0</v>
      </c>
      <c r="AA426" s="179">
        <f>SUM(O426,Q426,S426,U426,W426,Y426,-AS426)</f>
        <v>0</v>
      </c>
      <c r="AB426" s="366">
        <f>SUM(Z426:AA426)</f>
        <v>0</v>
      </c>
      <c r="AD426">
        <f t="shared" si="105"/>
        <v>0</v>
      </c>
      <c r="AE426" s="402">
        <f t="shared" si="91"/>
        <v>0</v>
      </c>
      <c r="AF426" s="175">
        <f t="shared" si="92"/>
        <v>0</v>
      </c>
      <c r="AG426" s="175">
        <f t="shared" si="93"/>
        <v>0</v>
      </c>
      <c r="AH426" s="175">
        <f t="shared" si="94"/>
        <v>0</v>
      </c>
      <c r="AI426" s="175">
        <f t="shared" si="95"/>
        <v>0</v>
      </c>
      <c r="AJ426" s="175">
        <f t="shared" si="96"/>
        <v>0</v>
      </c>
      <c r="AK426" s="396">
        <f t="shared" si="97"/>
        <v>0</v>
      </c>
      <c r="AL426" s="175"/>
      <c r="AM426" s="175">
        <f t="shared" si="98"/>
        <v>0</v>
      </c>
      <c r="AN426" s="175">
        <f t="shared" si="99"/>
        <v>0</v>
      </c>
      <c r="AO426" s="175">
        <f t="shared" si="100"/>
        <v>0</v>
      </c>
      <c r="AP426" s="175">
        <f t="shared" si="101"/>
        <v>0</v>
      </c>
      <c r="AQ426" s="175">
        <f t="shared" si="102"/>
        <v>0</v>
      </c>
      <c r="AR426" s="175">
        <f t="shared" si="103"/>
        <v>0</v>
      </c>
      <c r="AS426" s="401">
        <f t="shared" si="104"/>
        <v>0</v>
      </c>
    </row>
    <row r="427" spans="2:45" ht="18" hidden="1" thickBot="1">
      <c r="B427" s="425"/>
      <c r="C427" s="375">
        <v>24</v>
      </c>
      <c r="D427" s="127"/>
      <c r="E427" s="272"/>
      <c r="F427" s="109"/>
      <c r="G427" s="131"/>
      <c r="H427" s="131"/>
      <c r="I427" s="112" t="s">
        <v>39</v>
      </c>
      <c r="J427" s="155"/>
      <c r="K427" s="156"/>
      <c r="L427" s="157"/>
      <c r="M427" s="149"/>
      <c r="N427" s="342"/>
      <c r="O427" s="183"/>
      <c r="P427" s="183"/>
      <c r="Q427" s="183"/>
      <c r="R427" s="179"/>
      <c r="S427" s="179"/>
      <c r="T427" s="179"/>
      <c r="U427" s="179"/>
      <c r="V427" s="179"/>
      <c r="W427" s="179"/>
      <c r="X427" s="179"/>
      <c r="Y427" s="179"/>
      <c r="Z427" s="178">
        <f>SUM(N427,P427,R427,T427,V427,X427,-AK427)</f>
        <v>0</v>
      </c>
      <c r="AA427" s="179">
        <f>SUM(O427,Q427,S427,U427,W427,Y427,-AS427)</f>
        <v>0</v>
      </c>
      <c r="AB427" s="366">
        <f>SUM(Z427:AA427)</f>
        <v>0</v>
      </c>
      <c r="AD427">
        <f t="shared" si="105"/>
        <v>0</v>
      </c>
      <c r="AE427" s="402">
        <f t="shared" si="91"/>
        <v>0</v>
      </c>
      <c r="AF427" s="175">
        <f t="shared" si="92"/>
        <v>0</v>
      </c>
      <c r="AG427" s="175">
        <f t="shared" si="93"/>
        <v>0</v>
      </c>
      <c r="AH427" s="175">
        <f t="shared" si="94"/>
        <v>0</v>
      </c>
      <c r="AI427" s="175">
        <f t="shared" si="95"/>
        <v>0</v>
      </c>
      <c r="AJ427" s="175">
        <f t="shared" si="96"/>
        <v>0</v>
      </c>
      <c r="AK427" s="396">
        <f t="shared" si="97"/>
        <v>0</v>
      </c>
      <c r="AL427" s="175"/>
      <c r="AM427" s="175">
        <f t="shared" si="98"/>
        <v>0</v>
      </c>
      <c r="AN427" s="175">
        <f t="shared" si="99"/>
        <v>0</v>
      </c>
      <c r="AO427" s="175">
        <f t="shared" si="100"/>
        <v>0</v>
      </c>
      <c r="AP427" s="175">
        <f t="shared" si="101"/>
        <v>0</v>
      </c>
      <c r="AQ427" s="175">
        <f t="shared" si="102"/>
        <v>0</v>
      </c>
      <c r="AR427" s="175">
        <f t="shared" si="103"/>
        <v>0</v>
      </c>
      <c r="AS427" s="401">
        <f t="shared" si="104"/>
        <v>0</v>
      </c>
    </row>
    <row r="428" spans="2:45" ht="18" hidden="1" thickBot="1">
      <c r="B428" s="425"/>
      <c r="C428" s="375">
        <v>25</v>
      </c>
      <c r="D428" s="127"/>
      <c r="E428" s="272"/>
      <c r="F428" s="109"/>
      <c r="G428" s="131"/>
      <c r="H428" s="131"/>
      <c r="I428" s="112" t="s">
        <v>39</v>
      </c>
      <c r="J428" s="155"/>
      <c r="K428" s="156"/>
      <c r="L428" s="157"/>
      <c r="M428" s="149"/>
      <c r="N428" s="342"/>
      <c r="O428" s="183"/>
      <c r="P428" s="183"/>
      <c r="Q428" s="183"/>
      <c r="R428" s="179"/>
      <c r="S428" s="179"/>
      <c r="T428" s="179"/>
      <c r="U428" s="179"/>
      <c r="V428" s="179"/>
      <c r="W428" s="179"/>
      <c r="X428" s="179"/>
      <c r="Y428" s="179"/>
      <c r="Z428" s="178">
        <f>SUM(N428,P428,R428,T428,V428,X428,-AK428)</f>
        <v>0</v>
      </c>
      <c r="AA428" s="179">
        <f>SUM(O428,Q428,S428,U428,W428,Y428,-AS428)</f>
        <v>0</v>
      </c>
      <c r="AB428" s="366">
        <f>SUM(Z428:AA428)</f>
        <v>0</v>
      </c>
      <c r="AD428">
        <f t="shared" si="105"/>
        <v>0</v>
      </c>
      <c r="AE428" s="402">
        <f t="shared" si="91"/>
        <v>0</v>
      </c>
      <c r="AF428" s="175">
        <f t="shared" si="92"/>
        <v>0</v>
      </c>
      <c r="AG428" s="175">
        <f t="shared" si="93"/>
        <v>0</v>
      </c>
      <c r="AH428" s="175">
        <f t="shared" si="94"/>
        <v>0</v>
      </c>
      <c r="AI428" s="175">
        <f t="shared" si="95"/>
        <v>0</v>
      </c>
      <c r="AJ428" s="175">
        <f t="shared" si="96"/>
        <v>0</v>
      </c>
      <c r="AK428" s="396">
        <f t="shared" si="97"/>
        <v>0</v>
      </c>
      <c r="AL428" s="175"/>
      <c r="AM428" s="175">
        <f t="shared" si="98"/>
        <v>0</v>
      </c>
      <c r="AN428" s="175">
        <f t="shared" si="99"/>
        <v>0</v>
      </c>
      <c r="AO428" s="175">
        <f t="shared" si="100"/>
        <v>0</v>
      </c>
      <c r="AP428" s="175">
        <f t="shared" si="101"/>
        <v>0</v>
      </c>
      <c r="AQ428" s="175">
        <f t="shared" si="102"/>
        <v>0</v>
      </c>
      <c r="AR428" s="175">
        <f t="shared" si="103"/>
        <v>0</v>
      </c>
      <c r="AS428" s="401">
        <f t="shared" si="104"/>
        <v>0</v>
      </c>
    </row>
    <row r="429" spans="2:45" ht="18" hidden="1" thickBot="1">
      <c r="B429" s="425"/>
      <c r="C429" s="375">
        <v>26</v>
      </c>
      <c r="D429" s="127"/>
      <c r="E429" s="272"/>
      <c r="F429" s="109"/>
      <c r="G429" s="131"/>
      <c r="H429" s="131"/>
      <c r="I429" s="112" t="s">
        <v>39</v>
      </c>
      <c r="J429" s="155"/>
      <c r="K429" s="156"/>
      <c r="L429" s="157"/>
      <c r="M429" s="149"/>
      <c r="N429" s="342"/>
      <c r="O429" s="183"/>
      <c r="P429" s="183"/>
      <c r="Q429" s="183"/>
      <c r="R429" s="179"/>
      <c r="S429" s="179"/>
      <c r="T429" s="179"/>
      <c r="U429" s="179"/>
      <c r="V429" s="179"/>
      <c r="W429" s="179"/>
      <c r="X429" s="179"/>
      <c r="Y429" s="179"/>
      <c r="Z429" s="178">
        <f>SUM(N429,P429,R429,T429,V429,X429,-AK429)</f>
        <v>0</v>
      </c>
      <c r="AA429" s="179">
        <f>SUM(O429,Q429,S429,U429,W429,Y429,-AS429)</f>
        <v>0</v>
      </c>
      <c r="AB429" s="366">
        <f>SUM(Z429:AA429)</f>
        <v>0</v>
      </c>
      <c r="AD429">
        <f t="shared" si="105"/>
        <v>0</v>
      </c>
      <c r="AE429" s="402">
        <f t="shared" si="91"/>
        <v>0</v>
      </c>
      <c r="AF429" s="175">
        <f t="shared" si="92"/>
        <v>0</v>
      </c>
      <c r="AG429" s="175">
        <f t="shared" si="93"/>
        <v>0</v>
      </c>
      <c r="AH429" s="175">
        <f t="shared" si="94"/>
        <v>0</v>
      </c>
      <c r="AI429" s="175">
        <f t="shared" si="95"/>
        <v>0</v>
      </c>
      <c r="AJ429" s="175">
        <f t="shared" si="96"/>
        <v>0</v>
      </c>
      <c r="AK429" s="396">
        <f t="shared" si="97"/>
        <v>0</v>
      </c>
      <c r="AL429" s="175"/>
      <c r="AM429" s="175">
        <f t="shared" si="98"/>
        <v>0</v>
      </c>
      <c r="AN429" s="175">
        <f t="shared" si="99"/>
        <v>0</v>
      </c>
      <c r="AO429" s="175">
        <f t="shared" si="100"/>
        <v>0</v>
      </c>
      <c r="AP429" s="175">
        <f t="shared" si="101"/>
        <v>0</v>
      </c>
      <c r="AQ429" s="175">
        <f t="shared" si="102"/>
        <v>0</v>
      </c>
      <c r="AR429" s="175">
        <f t="shared" si="103"/>
        <v>0</v>
      </c>
      <c r="AS429" s="401">
        <f t="shared" si="104"/>
        <v>0</v>
      </c>
    </row>
    <row r="430" spans="2:45" ht="18" hidden="1" thickBot="1">
      <c r="B430" s="425"/>
      <c r="C430" s="375">
        <v>27</v>
      </c>
      <c r="D430" s="127"/>
      <c r="E430" s="272"/>
      <c r="F430" s="109"/>
      <c r="G430" s="131"/>
      <c r="H430" s="131"/>
      <c r="I430" s="112" t="s">
        <v>39</v>
      </c>
      <c r="J430" s="155"/>
      <c r="K430" s="156"/>
      <c r="L430" s="157"/>
      <c r="M430" s="149"/>
      <c r="N430" s="342"/>
      <c r="O430" s="183"/>
      <c r="P430" s="183"/>
      <c r="Q430" s="183"/>
      <c r="R430" s="179"/>
      <c r="S430" s="179"/>
      <c r="T430" s="179"/>
      <c r="U430" s="179"/>
      <c r="V430" s="179"/>
      <c r="W430" s="179"/>
      <c r="X430" s="179"/>
      <c r="Y430" s="179"/>
      <c r="Z430" s="178">
        <f>SUM(N430,P430,R430,T430,V430,X430,-AK430)</f>
        <v>0</v>
      </c>
      <c r="AA430" s="179">
        <f>SUM(O430,Q430,S430,U430,W430,Y430,-AS430)</f>
        <v>0</v>
      </c>
      <c r="AB430" s="366">
        <f>SUM(Z430:AA430)</f>
        <v>0</v>
      </c>
      <c r="AD430">
        <f t="shared" si="105"/>
        <v>0</v>
      </c>
      <c r="AE430" s="402">
        <f t="shared" si="91"/>
        <v>0</v>
      </c>
      <c r="AF430" s="175">
        <f t="shared" si="92"/>
        <v>0</v>
      </c>
      <c r="AG430" s="175">
        <f t="shared" si="93"/>
        <v>0</v>
      </c>
      <c r="AH430" s="175">
        <f t="shared" si="94"/>
        <v>0</v>
      </c>
      <c r="AI430" s="175">
        <f t="shared" si="95"/>
        <v>0</v>
      </c>
      <c r="AJ430" s="175">
        <f t="shared" si="96"/>
        <v>0</v>
      </c>
      <c r="AK430" s="396">
        <f t="shared" si="97"/>
        <v>0</v>
      </c>
      <c r="AL430" s="175"/>
      <c r="AM430" s="175">
        <f t="shared" si="98"/>
        <v>0</v>
      </c>
      <c r="AN430" s="175">
        <f t="shared" si="99"/>
        <v>0</v>
      </c>
      <c r="AO430" s="175">
        <f t="shared" si="100"/>
        <v>0</v>
      </c>
      <c r="AP430" s="175">
        <f t="shared" si="101"/>
        <v>0</v>
      </c>
      <c r="AQ430" s="175">
        <f t="shared" si="102"/>
        <v>0</v>
      </c>
      <c r="AR430" s="175">
        <f t="shared" si="103"/>
        <v>0</v>
      </c>
      <c r="AS430" s="401">
        <f t="shared" si="104"/>
        <v>0</v>
      </c>
    </row>
    <row r="431" spans="2:45" ht="18" hidden="1" thickBot="1">
      <c r="B431" s="425"/>
      <c r="C431" s="375">
        <v>28</v>
      </c>
      <c r="D431" s="127"/>
      <c r="E431" s="272"/>
      <c r="F431" s="109"/>
      <c r="G431" s="131"/>
      <c r="H431" s="131"/>
      <c r="I431" s="112" t="s">
        <v>39</v>
      </c>
      <c r="J431" s="155"/>
      <c r="K431" s="156"/>
      <c r="L431" s="157"/>
      <c r="M431" s="149"/>
      <c r="N431" s="342"/>
      <c r="O431" s="183"/>
      <c r="P431" s="183"/>
      <c r="Q431" s="183"/>
      <c r="R431" s="179"/>
      <c r="S431" s="179"/>
      <c r="T431" s="179"/>
      <c r="U431" s="179"/>
      <c r="V431" s="179"/>
      <c r="W431" s="179"/>
      <c r="X431" s="179"/>
      <c r="Y431" s="179"/>
      <c r="Z431" s="178">
        <f>SUM(N431,P431,R431,T431,V431,X431,-AK431)</f>
        <v>0</v>
      </c>
      <c r="AA431" s="179">
        <f>SUM(O431,Q431,S431,U431,W431,Y431,-AS431)</f>
        <v>0</v>
      </c>
      <c r="AB431" s="366">
        <f>SUM(Z431:AA431)</f>
        <v>0</v>
      </c>
      <c r="AD431">
        <f t="shared" si="105"/>
        <v>0</v>
      </c>
      <c r="AE431" s="402">
        <f t="shared" si="91"/>
        <v>0</v>
      </c>
      <c r="AF431" s="175">
        <f t="shared" si="92"/>
        <v>0</v>
      </c>
      <c r="AG431" s="175">
        <f t="shared" si="93"/>
        <v>0</v>
      </c>
      <c r="AH431" s="175">
        <f t="shared" si="94"/>
        <v>0</v>
      </c>
      <c r="AI431" s="175">
        <f t="shared" si="95"/>
        <v>0</v>
      </c>
      <c r="AJ431" s="175">
        <f t="shared" si="96"/>
        <v>0</v>
      </c>
      <c r="AK431" s="396">
        <f t="shared" si="97"/>
        <v>0</v>
      </c>
      <c r="AL431" s="175"/>
      <c r="AM431" s="175">
        <f t="shared" si="98"/>
        <v>0</v>
      </c>
      <c r="AN431" s="175">
        <f t="shared" si="99"/>
        <v>0</v>
      </c>
      <c r="AO431" s="175">
        <f t="shared" si="100"/>
        <v>0</v>
      </c>
      <c r="AP431" s="175">
        <f t="shared" si="101"/>
        <v>0</v>
      </c>
      <c r="AQ431" s="175">
        <f t="shared" si="102"/>
        <v>0</v>
      </c>
      <c r="AR431" s="175">
        <f t="shared" si="103"/>
        <v>0</v>
      </c>
      <c r="AS431" s="401">
        <f t="shared" si="104"/>
        <v>0</v>
      </c>
    </row>
    <row r="432" spans="2:45" ht="18" hidden="1" thickBot="1">
      <c r="B432" s="425"/>
      <c r="C432" s="375">
        <v>29</v>
      </c>
      <c r="D432" s="127"/>
      <c r="E432" s="272"/>
      <c r="F432" s="109"/>
      <c r="G432" s="131"/>
      <c r="H432" s="131"/>
      <c r="I432" s="112" t="s">
        <v>39</v>
      </c>
      <c r="J432" s="155"/>
      <c r="K432" s="156"/>
      <c r="L432" s="157"/>
      <c r="M432" s="149"/>
      <c r="N432" s="342"/>
      <c r="O432" s="183"/>
      <c r="P432" s="183"/>
      <c r="Q432" s="183"/>
      <c r="R432" s="179"/>
      <c r="S432" s="179"/>
      <c r="T432" s="179"/>
      <c r="U432" s="179"/>
      <c r="V432" s="179"/>
      <c r="W432" s="179"/>
      <c r="X432" s="179"/>
      <c r="Y432" s="179"/>
      <c r="Z432" s="178">
        <f>SUM(N432,P432,R432,T432,V432,X432,-AK432)</f>
        <v>0</v>
      </c>
      <c r="AA432" s="179">
        <f>SUM(O432,Q432,S432,U432,W432,Y432,-AS432)</f>
        <v>0</v>
      </c>
      <c r="AB432" s="366">
        <f>SUM(Z432:AA432)</f>
        <v>0</v>
      </c>
      <c r="AD432">
        <f t="shared" si="105"/>
        <v>0</v>
      </c>
      <c r="AE432" s="402">
        <f t="shared" si="91"/>
        <v>0</v>
      </c>
      <c r="AF432" s="175">
        <f t="shared" si="92"/>
        <v>0</v>
      </c>
      <c r="AG432" s="175">
        <f t="shared" si="93"/>
        <v>0</v>
      </c>
      <c r="AH432" s="175">
        <f t="shared" si="94"/>
        <v>0</v>
      </c>
      <c r="AI432" s="175">
        <f t="shared" si="95"/>
        <v>0</v>
      </c>
      <c r="AJ432" s="175">
        <f t="shared" si="96"/>
        <v>0</v>
      </c>
      <c r="AK432" s="396">
        <f t="shared" si="97"/>
        <v>0</v>
      </c>
      <c r="AL432" s="175"/>
      <c r="AM432" s="175">
        <f t="shared" si="98"/>
        <v>0</v>
      </c>
      <c r="AN432" s="175">
        <f t="shared" si="99"/>
        <v>0</v>
      </c>
      <c r="AO432" s="175">
        <f t="shared" si="100"/>
        <v>0</v>
      </c>
      <c r="AP432" s="175">
        <f t="shared" si="101"/>
        <v>0</v>
      </c>
      <c r="AQ432" s="175">
        <f t="shared" si="102"/>
        <v>0</v>
      </c>
      <c r="AR432" s="175">
        <f t="shared" si="103"/>
        <v>0</v>
      </c>
      <c r="AS432" s="401">
        <f t="shared" si="104"/>
        <v>0</v>
      </c>
    </row>
    <row r="433" spans="2:45" ht="18" hidden="1" thickBot="1">
      <c r="B433" s="425"/>
      <c r="C433" s="375">
        <v>30</v>
      </c>
      <c r="D433" s="127"/>
      <c r="E433" s="272"/>
      <c r="F433" s="109"/>
      <c r="G433" s="131"/>
      <c r="H433" s="131"/>
      <c r="I433" s="112" t="s">
        <v>39</v>
      </c>
      <c r="J433" s="155"/>
      <c r="K433" s="156"/>
      <c r="L433" s="157"/>
      <c r="M433" s="149"/>
      <c r="N433" s="342"/>
      <c r="O433" s="183"/>
      <c r="P433" s="183"/>
      <c r="Q433" s="183"/>
      <c r="R433" s="179"/>
      <c r="S433" s="179"/>
      <c r="T433" s="179"/>
      <c r="U433" s="179"/>
      <c r="V433" s="179"/>
      <c r="W433" s="179"/>
      <c r="X433" s="179"/>
      <c r="Y433" s="179"/>
      <c r="Z433" s="178">
        <f>SUM(N433,P433,R433,T433,V433,X433,-AK433)</f>
        <v>0</v>
      </c>
      <c r="AA433" s="179">
        <f>SUM(O433,Q433,S433,U433,W433,Y433,-AS433)</f>
        <v>0</v>
      </c>
      <c r="AB433" s="366">
        <f>SUM(Z433:AA433)</f>
        <v>0</v>
      </c>
      <c r="AD433">
        <f t="shared" si="105"/>
        <v>0</v>
      </c>
      <c r="AE433" s="402">
        <f t="shared" si="91"/>
        <v>0</v>
      </c>
      <c r="AF433" s="175">
        <f t="shared" si="92"/>
        <v>0</v>
      </c>
      <c r="AG433" s="175">
        <f t="shared" si="93"/>
        <v>0</v>
      </c>
      <c r="AH433" s="175">
        <f t="shared" si="94"/>
        <v>0</v>
      </c>
      <c r="AI433" s="175">
        <f t="shared" si="95"/>
        <v>0</v>
      </c>
      <c r="AJ433" s="175">
        <f t="shared" si="96"/>
        <v>0</v>
      </c>
      <c r="AK433" s="396">
        <f t="shared" si="97"/>
        <v>0</v>
      </c>
      <c r="AL433" s="175"/>
      <c r="AM433" s="175">
        <f t="shared" si="98"/>
        <v>0</v>
      </c>
      <c r="AN433" s="175">
        <f t="shared" si="99"/>
        <v>0</v>
      </c>
      <c r="AO433" s="175">
        <f t="shared" si="100"/>
        <v>0</v>
      </c>
      <c r="AP433" s="175">
        <f t="shared" si="101"/>
        <v>0</v>
      </c>
      <c r="AQ433" s="175">
        <f t="shared" si="102"/>
        <v>0</v>
      </c>
      <c r="AR433" s="175">
        <f t="shared" si="103"/>
        <v>0</v>
      </c>
      <c r="AS433" s="401">
        <f t="shared" si="104"/>
        <v>0</v>
      </c>
    </row>
    <row r="434" spans="2:45" ht="16.5" hidden="1" thickBot="1">
      <c r="B434" s="425"/>
      <c r="C434" s="375">
        <v>31</v>
      </c>
      <c r="D434" s="127"/>
      <c r="E434" s="272"/>
      <c r="F434" s="109"/>
      <c r="G434" s="131"/>
      <c r="H434" s="131"/>
      <c r="I434" s="112" t="s">
        <v>39</v>
      </c>
      <c r="J434" s="155"/>
      <c r="K434" s="156"/>
      <c r="L434" s="157"/>
      <c r="M434" s="149"/>
      <c r="N434" s="342"/>
      <c r="O434" s="183"/>
      <c r="P434" s="183"/>
      <c r="Q434" s="183"/>
      <c r="R434" s="179"/>
      <c r="S434" s="179"/>
      <c r="T434" s="179"/>
      <c r="U434" s="179"/>
      <c r="V434" s="179"/>
      <c r="W434" s="179"/>
      <c r="X434" s="179"/>
      <c r="Y434" s="179"/>
      <c r="Z434" s="178">
        <f>SUM(N434,P434,R434,T434,V434,X434,-AK434)</f>
        <v>0</v>
      </c>
      <c r="AA434" s="179">
        <f>SUM(O434,Q434,S434,U434,W434,Y434,-AS434)</f>
        <v>0</v>
      </c>
      <c r="AB434" s="366">
        <f>SUM(Z434:AA434)</f>
        <v>0</v>
      </c>
      <c r="AD434">
        <f t="shared" si="105"/>
        <v>0</v>
      </c>
      <c r="AE434" s="402">
        <f t="shared" si="91"/>
        <v>0</v>
      </c>
      <c r="AF434" s="175">
        <f t="shared" si="92"/>
        <v>0</v>
      </c>
      <c r="AG434" s="175">
        <f t="shared" si="93"/>
        <v>0</v>
      </c>
      <c r="AH434" s="175">
        <f t="shared" si="94"/>
        <v>0</v>
      </c>
      <c r="AI434" s="175">
        <f t="shared" si="95"/>
        <v>0</v>
      </c>
      <c r="AJ434" s="175">
        <f t="shared" si="96"/>
        <v>0</v>
      </c>
      <c r="AK434" s="396">
        <f t="shared" si="97"/>
        <v>0</v>
      </c>
      <c r="AL434" s="175"/>
      <c r="AM434" s="175">
        <f t="shared" si="98"/>
        <v>0</v>
      </c>
      <c r="AN434" s="175">
        <f t="shared" si="99"/>
        <v>0</v>
      </c>
      <c r="AO434" s="175">
        <f t="shared" si="100"/>
        <v>0</v>
      </c>
      <c r="AP434" s="175">
        <f t="shared" si="101"/>
        <v>0</v>
      </c>
      <c r="AQ434" s="175">
        <f t="shared" si="102"/>
        <v>0</v>
      </c>
      <c r="AR434" s="175">
        <f t="shared" si="103"/>
        <v>0</v>
      </c>
      <c r="AS434" s="401">
        <f t="shared" si="104"/>
        <v>0</v>
      </c>
    </row>
    <row r="435" spans="2:45" ht="18" hidden="1" thickBot="1">
      <c r="B435" s="425"/>
      <c r="C435" s="375">
        <v>32</v>
      </c>
      <c r="D435" s="127"/>
      <c r="E435" s="272"/>
      <c r="F435" s="109"/>
      <c r="G435" s="131"/>
      <c r="H435" s="131"/>
      <c r="I435" s="112" t="s">
        <v>39</v>
      </c>
      <c r="J435" s="155"/>
      <c r="K435" s="156"/>
      <c r="L435" s="157"/>
      <c r="M435" s="149"/>
      <c r="N435" s="342"/>
      <c r="O435" s="183"/>
      <c r="P435" s="183"/>
      <c r="Q435" s="183"/>
      <c r="R435" s="179"/>
      <c r="S435" s="179"/>
      <c r="T435" s="179"/>
      <c r="U435" s="179"/>
      <c r="V435" s="179"/>
      <c r="W435" s="179"/>
      <c r="X435" s="179"/>
      <c r="Y435" s="179"/>
      <c r="Z435" s="178">
        <f>SUM(N435,P435,R435,T435,V435,X435,-AK435)</f>
        <v>0</v>
      </c>
      <c r="AA435" s="179">
        <f>SUM(O435,Q435,S435,U435,W435,Y435,-AS435)</f>
        <v>0</v>
      </c>
      <c r="AB435" s="366">
        <f>SUM(Z435:AA435)</f>
        <v>0</v>
      </c>
      <c r="AD435">
        <f t="shared" si="105"/>
        <v>0</v>
      </c>
      <c r="AE435" s="402">
        <f t="shared" si="91"/>
        <v>0</v>
      </c>
      <c r="AF435" s="175">
        <f t="shared" si="92"/>
        <v>0</v>
      </c>
      <c r="AG435" s="175">
        <f t="shared" si="93"/>
        <v>0</v>
      </c>
      <c r="AH435" s="175">
        <f t="shared" si="94"/>
        <v>0</v>
      </c>
      <c r="AI435" s="175">
        <f t="shared" si="95"/>
        <v>0</v>
      </c>
      <c r="AJ435" s="175">
        <f t="shared" si="96"/>
        <v>0</v>
      </c>
      <c r="AK435" s="396">
        <f t="shared" si="97"/>
        <v>0</v>
      </c>
      <c r="AL435" s="175"/>
      <c r="AM435" s="175">
        <f t="shared" si="98"/>
        <v>0</v>
      </c>
      <c r="AN435" s="175">
        <f t="shared" si="99"/>
        <v>0</v>
      </c>
      <c r="AO435" s="175">
        <f t="shared" si="100"/>
        <v>0</v>
      </c>
      <c r="AP435" s="175">
        <f t="shared" si="101"/>
        <v>0</v>
      </c>
      <c r="AQ435" s="175">
        <f t="shared" si="102"/>
        <v>0</v>
      </c>
      <c r="AR435" s="175">
        <f t="shared" si="103"/>
        <v>0</v>
      </c>
      <c r="AS435" s="401">
        <f t="shared" si="104"/>
        <v>0</v>
      </c>
    </row>
    <row r="436" spans="2:45" ht="18" hidden="1" thickBot="1">
      <c r="B436" s="425"/>
      <c r="C436" s="375">
        <v>33</v>
      </c>
      <c r="D436" s="127"/>
      <c r="E436" s="272"/>
      <c r="F436" s="109"/>
      <c r="G436" s="131"/>
      <c r="H436" s="131"/>
      <c r="I436" s="112" t="s">
        <v>39</v>
      </c>
      <c r="J436" s="155"/>
      <c r="K436" s="156"/>
      <c r="L436" s="158"/>
      <c r="M436" s="150"/>
      <c r="N436" s="342"/>
      <c r="O436" s="183"/>
      <c r="P436" s="183"/>
      <c r="Q436" s="183"/>
      <c r="R436" s="179"/>
      <c r="S436" s="179"/>
      <c r="T436" s="179"/>
      <c r="U436" s="179"/>
      <c r="V436" s="179"/>
      <c r="W436" s="179"/>
      <c r="X436" s="179"/>
      <c r="Y436" s="179"/>
      <c r="Z436" s="178">
        <f>SUM(N436,P436,R436,T436,V436,X436,-AK436)</f>
        <v>0</v>
      </c>
      <c r="AA436" s="179">
        <f>SUM(O436,Q436,S436,U436,W436,Y436,-AS436)</f>
        <v>0</v>
      </c>
      <c r="AB436" s="366">
        <f>SUM(Z436:AA436)</f>
        <v>0</v>
      </c>
      <c r="AD436">
        <f t="shared" si="105"/>
        <v>0</v>
      </c>
      <c r="AE436" s="402">
        <f t="shared" si="91"/>
        <v>0</v>
      </c>
      <c r="AF436" s="175">
        <f t="shared" si="92"/>
        <v>0</v>
      </c>
      <c r="AG436" s="175">
        <f t="shared" si="93"/>
        <v>0</v>
      </c>
      <c r="AH436" s="175">
        <f t="shared" si="94"/>
        <v>0</v>
      </c>
      <c r="AI436" s="175">
        <f t="shared" si="95"/>
        <v>0</v>
      </c>
      <c r="AJ436" s="175">
        <f t="shared" si="96"/>
        <v>0</v>
      </c>
      <c r="AK436" s="396">
        <f t="shared" si="97"/>
        <v>0</v>
      </c>
      <c r="AL436" s="175"/>
      <c r="AM436" s="175">
        <f t="shared" si="98"/>
        <v>0</v>
      </c>
      <c r="AN436" s="175">
        <f t="shared" si="99"/>
        <v>0</v>
      </c>
      <c r="AO436" s="175">
        <f t="shared" si="100"/>
        <v>0</v>
      </c>
      <c r="AP436" s="175">
        <f t="shared" si="101"/>
        <v>0</v>
      </c>
      <c r="AQ436" s="175">
        <f t="shared" si="102"/>
        <v>0</v>
      </c>
      <c r="AR436" s="175">
        <f t="shared" si="103"/>
        <v>0</v>
      </c>
      <c r="AS436" s="401">
        <f t="shared" si="104"/>
        <v>0</v>
      </c>
    </row>
    <row r="437" spans="2:45" ht="18" hidden="1" thickBot="1">
      <c r="B437" s="425"/>
      <c r="C437" s="375">
        <v>34</v>
      </c>
      <c r="D437" s="127"/>
      <c r="E437" s="272"/>
      <c r="F437" s="109"/>
      <c r="G437" s="131"/>
      <c r="H437" s="131"/>
      <c r="I437" s="112" t="s">
        <v>39</v>
      </c>
      <c r="J437" s="155"/>
      <c r="K437" s="156"/>
      <c r="L437" s="158"/>
      <c r="M437" s="150"/>
      <c r="N437" s="342"/>
      <c r="O437" s="183"/>
      <c r="P437" s="183"/>
      <c r="Q437" s="183"/>
      <c r="R437" s="179"/>
      <c r="S437" s="179"/>
      <c r="T437" s="179"/>
      <c r="U437" s="179"/>
      <c r="V437" s="179"/>
      <c r="W437" s="179"/>
      <c r="X437" s="179"/>
      <c r="Y437" s="179"/>
      <c r="Z437" s="178">
        <f>SUM(N437,P437,R437,T437,V437,X437,-AK437)</f>
        <v>0</v>
      </c>
      <c r="AA437" s="179">
        <f>SUM(O437,Q437,S437,U437,W437,Y437,-AS437)</f>
        <v>0</v>
      </c>
      <c r="AB437" s="366">
        <f>SUM(Z437:AA437)</f>
        <v>0</v>
      </c>
      <c r="AD437">
        <f t="shared" si="105"/>
        <v>0</v>
      </c>
      <c r="AE437" s="402">
        <f t="shared" si="91"/>
        <v>0</v>
      </c>
      <c r="AF437" s="175">
        <f t="shared" si="92"/>
        <v>0</v>
      </c>
      <c r="AG437" s="175">
        <f t="shared" si="93"/>
        <v>0</v>
      </c>
      <c r="AH437" s="175">
        <f t="shared" si="94"/>
        <v>0</v>
      </c>
      <c r="AI437" s="175">
        <f t="shared" si="95"/>
        <v>0</v>
      </c>
      <c r="AJ437" s="175">
        <f t="shared" si="96"/>
        <v>0</v>
      </c>
      <c r="AK437" s="396">
        <f t="shared" si="97"/>
        <v>0</v>
      </c>
      <c r="AL437" s="175"/>
      <c r="AM437" s="175">
        <f t="shared" si="98"/>
        <v>0</v>
      </c>
      <c r="AN437" s="175">
        <f t="shared" si="99"/>
        <v>0</v>
      </c>
      <c r="AO437" s="175">
        <f t="shared" si="100"/>
        <v>0</v>
      </c>
      <c r="AP437" s="175">
        <f t="shared" si="101"/>
        <v>0</v>
      </c>
      <c r="AQ437" s="175">
        <f t="shared" si="102"/>
        <v>0</v>
      </c>
      <c r="AR437" s="175">
        <f t="shared" si="103"/>
        <v>0</v>
      </c>
      <c r="AS437" s="401">
        <f t="shared" si="104"/>
        <v>0</v>
      </c>
    </row>
    <row r="438" spans="2:45" ht="18" hidden="1" thickBot="1">
      <c r="B438" s="425"/>
      <c r="C438" s="375">
        <v>35</v>
      </c>
      <c r="D438" s="127"/>
      <c r="E438" s="272"/>
      <c r="F438" s="109"/>
      <c r="G438" s="131"/>
      <c r="H438" s="131"/>
      <c r="I438" s="112" t="s">
        <v>39</v>
      </c>
      <c r="J438" s="155"/>
      <c r="K438" s="156"/>
      <c r="L438" s="158"/>
      <c r="M438" s="150"/>
      <c r="N438" s="342"/>
      <c r="O438" s="183"/>
      <c r="P438" s="183"/>
      <c r="Q438" s="183"/>
      <c r="R438" s="179"/>
      <c r="S438" s="179"/>
      <c r="T438" s="179"/>
      <c r="U438" s="179"/>
      <c r="V438" s="179"/>
      <c r="W438" s="179"/>
      <c r="X438" s="179"/>
      <c r="Y438" s="179"/>
      <c r="Z438" s="178">
        <f>SUM(N438,P438,R438,T438,V438,X438,-AK438)</f>
        <v>0</v>
      </c>
      <c r="AA438" s="179">
        <f>SUM(O438,Q438,S438,U438,W438,Y438,-AS438)</f>
        <v>0</v>
      </c>
      <c r="AB438" s="366">
        <f>SUM(Z438:AA438)</f>
        <v>0</v>
      </c>
      <c r="AD438">
        <f t="shared" si="105"/>
        <v>0</v>
      </c>
      <c r="AE438" s="402">
        <f t="shared" si="91"/>
        <v>0</v>
      </c>
      <c r="AF438" s="175">
        <f t="shared" si="92"/>
        <v>0</v>
      </c>
      <c r="AG438" s="175">
        <f t="shared" si="93"/>
        <v>0</v>
      </c>
      <c r="AH438" s="175">
        <f t="shared" si="94"/>
        <v>0</v>
      </c>
      <c r="AI438" s="175">
        <f t="shared" si="95"/>
        <v>0</v>
      </c>
      <c r="AJ438" s="175">
        <f t="shared" si="96"/>
        <v>0</v>
      </c>
      <c r="AK438" s="396">
        <f t="shared" si="97"/>
        <v>0</v>
      </c>
      <c r="AL438" s="175"/>
      <c r="AM438" s="175">
        <f t="shared" si="98"/>
        <v>0</v>
      </c>
      <c r="AN438" s="175">
        <f t="shared" si="99"/>
        <v>0</v>
      </c>
      <c r="AO438" s="175">
        <f t="shared" si="100"/>
        <v>0</v>
      </c>
      <c r="AP438" s="175">
        <f t="shared" si="101"/>
        <v>0</v>
      </c>
      <c r="AQ438" s="175">
        <f t="shared" si="102"/>
        <v>0</v>
      </c>
      <c r="AR438" s="175">
        <f t="shared" si="103"/>
        <v>0</v>
      </c>
      <c r="AS438" s="401">
        <f t="shared" si="104"/>
        <v>0</v>
      </c>
    </row>
    <row r="439" spans="2:45" ht="18" hidden="1" thickBot="1">
      <c r="B439" s="425"/>
      <c r="C439" s="375">
        <v>36</v>
      </c>
      <c r="D439" s="127"/>
      <c r="E439" s="272"/>
      <c r="F439" s="109"/>
      <c r="G439" s="131"/>
      <c r="H439" s="131"/>
      <c r="I439" s="112" t="s">
        <v>39</v>
      </c>
      <c r="J439" s="155"/>
      <c r="K439" s="156"/>
      <c r="L439" s="158"/>
      <c r="M439" s="150"/>
      <c r="N439" s="342"/>
      <c r="O439" s="183"/>
      <c r="P439" s="183"/>
      <c r="Q439" s="183"/>
      <c r="R439" s="179"/>
      <c r="S439" s="179"/>
      <c r="T439" s="179"/>
      <c r="U439" s="179"/>
      <c r="V439" s="179"/>
      <c r="W439" s="179"/>
      <c r="X439" s="179"/>
      <c r="Y439" s="179"/>
      <c r="Z439" s="178">
        <f>SUM(N439,P439,R439,T439,V439,X439,-AK439)</f>
        <v>0</v>
      </c>
      <c r="AA439" s="179">
        <f>SUM(O439,Q439,S439,U439,W439,Y439,-AS439)</f>
        <v>0</v>
      </c>
      <c r="AB439" s="366">
        <f>SUM(Z439:AA439)</f>
        <v>0</v>
      </c>
      <c r="AD439">
        <f t="shared" si="105"/>
        <v>0</v>
      </c>
      <c r="AE439" s="402">
        <f t="shared" si="91"/>
        <v>0</v>
      </c>
      <c r="AF439" s="175">
        <f t="shared" si="92"/>
        <v>0</v>
      </c>
      <c r="AG439" s="175">
        <f t="shared" si="93"/>
        <v>0</v>
      </c>
      <c r="AH439" s="175">
        <f t="shared" si="94"/>
        <v>0</v>
      </c>
      <c r="AI439" s="175">
        <f t="shared" si="95"/>
        <v>0</v>
      </c>
      <c r="AJ439" s="175">
        <f t="shared" si="96"/>
        <v>0</v>
      </c>
      <c r="AK439" s="396">
        <f t="shared" si="97"/>
        <v>0</v>
      </c>
      <c r="AL439" s="175"/>
      <c r="AM439" s="175">
        <f t="shared" si="98"/>
        <v>0</v>
      </c>
      <c r="AN439" s="175">
        <f t="shared" si="99"/>
        <v>0</v>
      </c>
      <c r="AO439" s="175">
        <f t="shared" si="100"/>
        <v>0</v>
      </c>
      <c r="AP439" s="175">
        <f t="shared" si="101"/>
        <v>0</v>
      </c>
      <c r="AQ439" s="175">
        <f t="shared" si="102"/>
        <v>0</v>
      </c>
      <c r="AR439" s="175">
        <f t="shared" si="103"/>
        <v>0</v>
      </c>
      <c r="AS439" s="401">
        <f t="shared" si="104"/>
        <v>0</v>
      </c>
    </row>
    <row r="440" spans="2:45" ht="18" hidden="1" thickBot="1">
      <c r="B440" s="425"/>
      <c r="C440" s="375">
        <v>37</v>
      </c>
      <c r="D440" s="127"/>
      <c r="E440" s="272"/>
      <c r="F440" s="109"/>
      <c r="G440" s="131"/>
      <c r="H440" s="131"/>
      <c r="I440" s="112" t="s">
        <v>39</v>
      </c>
      <c r="J440" s="155"/>
      <c r="K440" s="156"/>
      <c r="L440" s="158"/>
      <c r="M440" s="150"/>
      <c r="N440" s="342"/>
      <c r="O440" s="183"/>
      <c r="P440" s="183"/>
      <c r="Q440" s="183"/>
      <c r="R440" s="179"/>
      <c r="S440" s="179"/>
      <c r="T440" s="179"/>
      <c r="U440" s="179"/>
      <c r="V440" s="179"/>
      <c r="W440" s="179"/>
      <c r="X440" s="179"/>
      <c r="Y440" s="179"/>
      <c r="Z440" s="178">
        <f>SUM(N440,P440,R440,T440,V440,X440,-AK440)</f>
        <v>0</v>
      </c>
      <c r="AA440" s="179">
        <f>SUM(O440,Q440,S440,U440,W440,Y440,-AS440)</f>
        <v>0</v>
      </c>
      <c r="AB440" s="366">
        <f>SUM(Z440:AA440)</f>
        <v>0</v>
      </c>
      <c r="AD440">
        <f t="shared" si="105"/>
        <v>0</v>
      </c>
      <c r="AE440" s="402">
        <f t="shared" si="91"/>
        <v>0</v>
      </c>
      <c r="AF440" s="175">
        <f t="shared" si="92"/>
        <v>0</v>
      </c>
      <c r="AG440" s="175">
        <f t="shared" si="93"/>
        <v>0</v>
      </c>
      <c r="AH440" s="175">
        <f t="shared" si="94"/>
        <v>0</v>
      </c>
      <c r="AI440" s="175">
        <f t="shared" si="95"/>
        <v>0</v>
      </c>
      <c r="AJ440" s="175">
        <f t="shared" si="96"/>
        <v>0</v>
      </c>
      <c r="AK440" s="396">
        <f t="shared" si="97"/>
        <v>0</v>
      </c>
      <c r="AL440" s="175"/>
      <c r="AM440" s="175">
        <f t="shared" si="98"/>
        <v>0</v>
      </c>
      <c r="AN440" s="175">
        <f t="shared" si="99"/>
        <v>0</v>
      </c>
      <c r="AO440" s="175">
        <f t="shared" si="100"/>
        <v>0</v>
      </c>
      <c r="AP440" s="175">
        <f t="shared" si="101"/>
        <v>0</v>
      </c>
      <c r="AQ440" s="175">
        <f t="shared" si="102"/>
        <v>0</v>
      </c>
      <c r="AR440" s="175">
        <f t="shared" si="103"/>
        <v>0</v>
      </c>
      <c r="AS440" s="401">
        <f t="shared" si="104"/>
        <v>0</v>
      </c>
    </row>
    <row r="441" spans="2:45" ht="18" hidden="1" thickBot="1">
      <c r="B441" s="425"/>
      <c r="C441" s="375">
        <v>38</v>
      </c>
      <c r="D441" s="127"/>
      <c r="E441" s="272"/>
      <c r="F441" s="109"/>
      <c r="G441" s="131"/>
      <c r="H441" s="131"/>
      <c r="I441" s="112" t="s">
        <v>39</v>
      </c>
      <c r="J441" s="155"/>
      <c r="K441" s="156"/>
      <c r="L441" s="158"/>
      <c r="M441" s="150"/>
      <c r="N441" s="342"/>
      <c r="O441" s="183"/>
      <c r="P441" s="183"/>
      <c r="Q441" s="183"/>
      <c r="R441" s="179"/>
      <c r="S441" s="179"/>
      <c r="T441" s="179"/>
      <c r="U441" s="179"/>
      <c r="V441" s="179"/>
      <c r="W441" s="179"/>
      <c r="X441" s="179"/>
      <c r="Y441" s="179"/>
      <c r="Z441" s="178">
        <f>SUM(N441,P441,R441,T441,V441,X441,-AK441)</f>
        <v>0</v>
      </c>
      <c r="AA441" s="179">
        <f>SUM(O441,Q441,S441,U441,W441,Y441,-AS441)</f>
        <v>0</v>
      </c>
      <c r="AB441" s="366">
        <f>SUM(Z441:AA441)</f>
        <v>0</v>
      </c>
      <c r="AD441">
        <f t="shared" si="105"/>
        <v>0</v>
      </c>
      <c r="AE441" s="402">
        <f t="shared" si="91"/>
        <v>0</v>
      </c>
      <c r="AF441" s="175">
        <f t="shared" si="92"/>
        <v>0</v>
      </c>
      <c r="AG441" s="175">
        <f t="shared" si="93"/>
        <v>0</v>
      </c>
      <c r="AH441" s="175">
        <f t="shared" si="94"/>
        <v>0</v>
      </c>
      <c r="AI441" s="175">
        <f t="shared" si="95"/>
        <v>0</v>
      </c>
      <c r="AJ441" s="175">
        <f t="shared" si="96"/>
        <v>0</v>
      </c>
      <c r="AK441" s="396">
        <f t="shared" si="97"/>
        <v>0</v>
      </c>
      <c r="AL441" s="175"/>
      <c r="AM441" s="175">
        <f t="shared" si="98"/>
        <v>0</v>
      </c>
      <c r="AN441" s="175">
        <f t="shared" si="99"/>
        <v>0</v>
      </c>
      <c r="AO441" s="175">
        <f t="shared" si="100"/>
        <v>0</v>
      </c>
      <c r="AP441" s="175">
        <f t="shared" si="101"/>
        <v>0</v>
      </c>
      <c r="AQ441" s="175">
        <f t="shared" si="102"/>
        <v>0</v>
      </c>
      <c r="AR441" s="175">
        <f t="shared" si="103"/>
        <v>0</v>
      </c>
      <c r="AS441" s="401">
        <f t="shared" si="104"/>
        <v>0</v>
      </c>
    </row>
    <row r="442" spans="2:45" ht="18" hidden="1" thickBot="1">
      <c r="B442" s="425"/>
      <c r="C442" s="375">
        <v>39</v>
      </c>
      <c r="D442" s="127"/>
      <c r="E442" s="272"/>
      <c r="F442" s="109"/>
      <c r="G442" s="131"/>
      <c r="H442" s="131"/>
      <c r="I442" s="112" t="s">
        <v>39</v>
      </c>
      <c r="J442" s="155"/>
      <c r="K442" s="156"/>
      <c r="L442" s="158"/>
      <c r="M442" s="150"/>
      <c r="N442" s="342"/>
      <c r="O442" s="183"/>
      <c r="P442" s="183"/>
      <c r="Q442" s="183"/>
      <c r="R442" s="179"/>
      <c r="S442" s="179"/>
      <c r="T442" s="179"/>
      <c r="U442" s="179"/>
      <c r="V442" s="179"/>
      <c r="W442" s="179"/>
      <c r="X442" s="179"/>
      <c r="Y442" s="179"/>
      <c r="Z442" s="178">
        <f>SUM(N442,P442,R442,T442,V442,X442,-AK442)</f>
        <v>0</v>
      </c>
      <c r="AA442" s="179">
        <f>SUM(O442,Q442,S442,U442,W442,Y442,-AS442)</f>
        <v>0</v>
      </c>
      <c r="AB442" s="366">
        <f>SUM(Z442:AA442)</f>
        <v>0</v>
      </c>
      <c r="AD442">
        <f t="shared" si="105"/>
        <v>0</v>
      </c>
      <c r="AE442" s="402">
        <f t="shared" si="91"/>
        <v>0</v>
      </c>
      <c r="AF442" s="175">
        <f t="shared" si="92"/>
        <v>0</v>
      </c>
      <c r="AG442" s="175">
        <f t="shared" si="93"/>
        <v>0</v>
      </c>
      <c r="AH442" s="175">
        <f t="shared" si="94"/>
        <v>0</v>
      </c>
      <c r="AI442" s="175">
        <f t="shared" si="95"/>
        <v>0</v>
      </c>
      <c r="AJ442" s="175">
        <f t="shared" si="96"/>
        <v>0</v>
      </c>
      <c r="AK442" s="396">
        <f t="shared" si="97"/>
        <v>0</v>
      </c>
      <c r="AL442" s="175"/>
      <c r="AM442" s="175">
        <f t="shared" si="98"/>
        <v>0</v>
      </c>
      <c r="AN442" s="175">
        <f t="shared" si="99"/>
        <v>0</v>
      </c>
      <c r="AO442" s="175">
        <f t="shared" si="100"/>
        <v>0</v>
      </c>
      <c r="AP442" s="175">
        <f t="shared" si="101"/>
        <v>0</v>
      </c>
      <c r="AQ442" s="175">
        <f t="shared" si="102"/>
        <v>0</v>
      </c>
      <c r="AR442" s="175">
        <f t="shared" si="103"/>
        <v>0</v>
      </c>
      <c r="AS442" s="401">
        <f t="shared" si="104"/>
        <v>0</v>
      </c>
    </row>
    <row r="443" spans="2:45" ht="18" hidden="1" thickBot="1">
      <c r="B443" s="425"/>
      <c r="C443" s="375">
        <v>40</v>
      </c>
      <c r="D443" s="127"/>
      <c r="E443" s="272"/>
      <c r="F443" s="109"/>
      <c r="G443" s="131"/>
      <c r="H443" s="131"/>
      <c r="I443" s="112" t="s">
        <v>39</v>
      </c>
      <c r="J443" s="155"/>
      <c r="K443" s="156"/>
      <c r="L443" s="158"/>
      <c r="M443" s="151"/>
      <c r="N443" s="384"/>
      <c r="O443" s="183"/>
      <c r="P443" s="183"/>
      <c r="Q443" s="183"/>
      <c r="R443" s="179"/>
      <c r="S443" s="179"/>
      <c r="T443" s="179"/>
      <c r="U443" s="179"/>
      <c r="V443" s="179"/>
      <c r="W443" s="179"/>
      <c r="X443" s="179"/>
      <c r="Y443" s="179"/>
      <c r="Z443" s="178">
        <f>SUM(N443,P443,R443,T443,V443,X443,-AK443)</f>
        <v>0</v>
      </c>
      <c r="AA443" s="179">
        <f>SUM(O443,Q443,S443,U443,W443,Y443,-AS443)</f>
        <v>0</v>
      </c>
      <c r="AB443" s="368">
        <f>SUM(Z443:AA443)</f>
        <v>0</v>
      </c>
      <c r="AD443">
        <f t="shared" si="105"/>
        <v>0</v>
      </c>
      <c r="AE443" s="402">
        <f t="shared" si="91"/>
        <v>0</v>
      </c>
      <c r="AF443" s="175">
        <f t="shared" si="92"/>
        <v>0</v>
      </c>
      <c r="AG443" s="175">
        <f t="shared" si="93"/>
        <v>0</v>
      </c>
      <c r="AH443" s="175">
        <f t="shared" si="94"/>
        <v>0</v>
      </c>
      <c r="AI443" s="175">
        <f t="shared" si="95"/>
        <v>0</v>
      </c>
      <c r="AJ443" s="175">
        <f t="shared" si="96"/>
        <v>0</v>
      </c>
      <c r="AK443" s="396">
        <f t="shared" si="97"/>
        <v>0</v>
      </c>
      <c r="AL443" s="175"/>
      <c r="AM443" s="175">
        <f t="shared" si="98"/>
        <v>0</v>
      </c>
      <c r="AN443" s="175">
        <f t="shared" si="99"/>
        <v>0</v>
      </c>
      <c r="AO443" s="175">
        <f t="shared" si="100"/>
        <v>0</v>
      </c>
      <c r="AP443" s="175">
        <f t="shared" si="101"/>
        <v>0</v>
      </c>
      <c r="AQ443" s="175">
        <f t="shared" si="102"/>
        <v>0</v>
      </c>
      <c r="AR443" s="175">
        <f t="shared" si="103"/>
        <v>0</v>
      </c>
      <c r="AS443" s="401">
        <f t="shared" si="104"/>
        <v>0</v>
      </c>
    </row>
    <row r="444" spans="2:45" ht="16.5" customHeight="1">
      <c r="B444" s="456" t="str">
        <f>'[12]Tabelle1'!B4</f>
        <v>GC Weißensberg</v>
      </c>
      <c r="C444" s="376">
        <v>1</v>
      </c>
      <c r="D444" s="128">
        <f>'[12]Tabelle1'!B6</f>
        <v>0</v>
      </c>
      <c r="E444" s="273">
        <f>'[12]Tabelle1'!C6</f>
        <v>0</v>
      </c>
      <c r="F444" s="117">
        <f>'[12]Tabelle1'!D6</f>
        <v>0</v>
      </c>
      <c r="G444" s="132"/>
      <c r="H444" s="132"/>
      <c r="I444" s="412" t="s">
        <v>40</v>
      </c>
      <c r="J444" s="153" t="s">
        <v>230</v>
      </c>
      <c r="K444" s="407">
        <v>16.1</v>
      </c>
      <c r="L444" s="159">
        <v>0</v>
      </c>
      <c r="M444" s="152" t="str">
        <f>B$444</f>
        <v>GC Weißensberg</v>
      </c>
      <c r="N444" s="427">
        <v>17</v>
      </c>
      <c r="O444" s="429">
        <v>31</v>
      </c>
      <c r="P444" s="429"/>
      <c r="Q444" s="429"/>
      <c r="R444" s="431">
        <v>12</v>
      </c>
      <c r="S444" s="431">
        <v>29</v>
      </c>
      <c r="T444" s="431">
        <v>11</v>
      </c>
      <c r="U444" s="431">
        <v>23</v>
      </c>
      <c r="V444" s="431"/>
      <c r="W444" s="431"/>
      <c r="X444" s="431"/>
      <c r="Y444" s="431"/>
      <c r="Z444" s="176">
        <f>SUM(N444,P444,R444,T444,V444,X444,-AK444)</f>
        <v>40</v>
      </c>
      <c r="AA444" s="177">
        <f>SUM(O444,Q444,S444,U444,W444,Y444,-AS444)</f>
        <v>83</v>
      </c>
      <c r="AB444" s="365">
        <f>SUM(Z444:AA444)</f>
        <v>123</v>
      </c>
      <c r="AD444">
        <f aca="true" t="shared" si="106" ref="AD444:AD483">IF($N$484="*",SUM(N444:O444),IF($P$484="*",SUM(P444:Q444),IF($R$484="*",SUM(R444:S444),IF($T$484="*",SUM(T444:U444),IF($V$484="*",SUM(V444:W444),IF($X$484="*",SUM(X444:Y444),0))))))</f>
        <v>0</v>
      </c>
      <c r="AE444" s="402">
        <f t="shared" si="91"/>
        <v>17</v>
      </c>
      <c r="AF444" s="175">
        <f t="shared" si="92"/>
        <v>0</v>
      </c>
      <c r="AG444" s="175">
        <f t="shared" si="93"/>
        <v>12</v>
      </c>
      <c r="AH444" s="175">
        <f t="shared" si="94"/>
        <v>11</v>
      </c>
      <c r="AI444" s="175">
        <f t="shared" si="95"/>
        <v>0</v>
      </c>
      <c r="AJ444" s="175">
        <f t="shared" si="96"/>
        <v>0</v>
      </c>
      <c r="AK444" s="396">
        <f t="shared" si="97"/>
        <v>0</v>
      </c>
      <c r="AL444" s="175"/>
      <c r="AM444" s="175">
        <f t="shared" si="98"/>
        <v>31</v>
      </c>
      <c r="AN444" s="175">
        <f t="shared" si="99"/>
        <v>0</v>
      </c>
      <c r="AO444" s="175">
        <f t="shared" si="100"/>
        <v>29</v>
      </c>
      <c r="AP444" s="175">
        <f t="shared" si="101"/>
        <v>23</v>
      </c>
      <c r="AQ444" s="175">
        <f t="shared" si="102"/>
        <v>0</v>
      </c>
      <c r="AR444" s="175">
        <f t="shared" si="103"/>
        <v>0</v>
      </c>
      <c r="AS444" s="401">
        <f t="shared" si="104"/>
        <v>0</v>
      </c>
    </row>
    <row r="445" spans="2:45" ht="15">
      <c r="B445" s="457" t="e">
        <f>'[12]Tabelle1'!#REF!</f>
        <v>#REF!</v>
      </c>
      <c r="C445" s="375">
        <v>2</v>
      </c>
      <c r="D445" s="108">
        <f>'[12]Tabelle1'!B7</f>
        <v>0</v>
      </c>
      <c r="E445" s="272">
        <f>'[12]Tabelle1'!C7</f>
        <v>0</v>
      </c>
      <c r="F445" s="109">
        <f>'[12]Tabelle1'!D7</f>
        <v>0</v>
      </c>
      <c r="G445" s="131"/>
      <c r="H445" s="131"/>
      <c r="I445" s="110" t="s">
        <v>40</v>
      </c>
      <c r="J445" s="155" t="s">
        <v>229</v>
      </c>
      <c r="K445" s="156">
        <v>8.9</v>
      </c>
      <c r="L445" s="158">
        <v>0</v>
      </c>
      <c r="M445" s="150" t="str">
        <f>B$444</f>
        <v>GC Weißensberg</v>
      </c>
      <c r="N445" s="345">
        <v>24</v>
      </c>
      <c r="O445" s="142">
        <v>34</v>
      </c>
      <c r="P445" s="142">
        <v>19</v>
      </c>
      <c r="Q445" s="142">
        <v>29</v>
      </c>
      <c r="R445" s="141">
        <v>20</v>
      </c>
      <c r="S445" s="141">
        <v>31</v>
      </c>
      <c r="T445" s="141">
        <v>20</v>
      </c>
      <c r="U445" s="141">
        <v>28</v>
      </c>
      <c r="V445" s="141"/>
      <c r="W445" s="141"/>
      <c r="X445" s="141"/>
      <c r="Y445" s="141"/>
      <c r="Z445" s="178">
        <f>SUM(N445,P445,R445,T445,V445,X445,-AK445)</f>
        <v>83</v>
      </c>
      <c r="AA445" s="179">
        <f>SUM(O445,Q445,S445,U445,W445,Y445,-AS445)</f>
        <v>122</v>
      </c>
      <c r="AB445" s="366">
        <f>SUM(Z445:AA445)</f>
        <v>205</v>
      </c>
      <c r="AD445">
        <f t="shared" si="106"/>
        <v>0</v>
      </c>
      <c r="AE445" s="402">
        <f t="shared" si="91"/>
        <v>24</v>
      </c>
      <c r="AF445" s="175">
        <f t="shared" si="92"/>
        <v>19</v>
      </c>
      <c r="AG445" s="175">
        <f t="shared" si="93"/>
        <v>20</v>
      </c>
      <c r="AH445" s="175">
        <f t="shared" si="94"/>
        <v>20</v>
      </c>
      <c r="AI445" s="175">
        <f t="shared" si="95"/>
        <v>0</v>
      </c>
      <c r="AJ445" s="175">
        <f t="shared" si="96"/>
        <v>0</v>
      </c>
      <c r="AK445" s="396">
        <f t="shared" si="97"/>
        <v>0</v>
      </c>
      <c r="AL445" s="175"/>
      <c r="AM445" s="175">
        <f t="shared" si="98"/>
        <v>34</v>
      </c>
      <c r="AN445" s="175">
        <f t="shared" si="99"/>
        <v>29</v>
      </c>
      <c r="AO445" s="175">
        <f t="shared" si="100"/>
        <v>31</v>
      </c>
      <c r="AP445" s="175">
        <f t="shared" si="101"/>
        <v>28</v>
      </c>
      <c r="AQ445" s="175">
        <f t="shared" si="102"/>
        <v>0</v>
      </c>
      <c r="AR445" s="175">
        <f t="shared" si="103"/>
        <v>0</v>
      </c>
      <c r="AS445" s="401">
        <f t="shared" si="104"/>
        <v>0</v>
      </c>
    </row>
    <row r="446" spans="2:45" ht="15">
      <c r="B446" s="457" t="e">
        <f>'[12]Tabelle1'!#REF!</f>
        <v>#REF!</v>
      </c>
      <c r="C446" s="375">
        <v>3</v>
      </c>
      <c r="D446" s="108">
        <f>'[12]Tabelle1'!B8</f>
        <v>0</v>
      </c>
      <c r="E446" s="272">
        <f>'[12]Tabelle1'!C8</f>
        <v>0</v>
      </c>
      <c r="F446" s="109">
        <f>'[12]Tabelle1'!D8</f>
        <v>0</v>
      </c>
      <c r="G446" s="131"/>
      <c r="H446" s="131"/>
      <c r="I446" s="110" t="s">
        <v>40</v>
      </c>
      <c r="J446" s="155" t="s">
        <v>224</v>
      </c>
      <c r="K446" s="156">
        <v>8.8</v>
      </c>
      <c r="L446" s="158">
        <v>0</v>
      </c>
      <c r="M446" s="150" t="str">
        <f>B$444</f>
        <v>GC Weißensberg</v>
      </c>
      <c r="N446" s="345">
        <v>26</v>
      </c>
      <c r="O446" s="142">
        <v>36</v>
      </c>
      <c r="P446" s="142">
        <v>20</v>
      </c>
      <c r="Q446" s="142">
        <v>29</v>
      </c>
      <c r="R446" s="141">
        <v>19</v>
      </c>
      <c r="S446" s="141">
        <v>31</v>
      </c>
      <c r="T446" s="141">
        <v>18</v>
      </c>
      <c r="U446" s="141">
        <v>24</v>
      </c>
      <c r="V446" s="141"/>
      <c r="W446" s="141"/>
      <c r="X446" s="141"/>
      <c r="Y446" s="141"/>
      <c r="Z446" s="178">
        <f>SUM(N446,P446,R446,T446,V446,X446,-AK446)</f>
        <v>83</v>
      </c>
      <c r="AA446" s="179">
        <f>SUM(O446,Q446,S446,U446,W446,Y446,-AS446)</f>
        <v>120</v>
      </c>
      <c r="AB446" s="366">
        <f>SUM(Z446:AA446)</f>
        <v>203</v>
      </c>
      <c r="AD446">
        <f t="shared" si="106"/>
        <v>0</v>
      </c>
      <c r="AE446" s="402">
        <f t="shared" si="91"/>
        <v>26</v>
      </c>
      <c r="AF446" s="175">
        <f t="shared" si="92"/>
        <v>20</v>
      </c>
      <c r="AG446" s="175">
        <f t="shared" si="93"/>
        <v>19</v>
      </c>
      <c r="AH446" s="175">
        <f t="shared" si="94"/>
        <v>18</v>
      </c>
      <c r="AI446" s="175">
        <f t="shared" si="95"/>
        <v>0</v>
      </c>
      <c r="AJ446" s="175">
        <f t="shared" si="96"/>
        <v>0</v>
      </c>
      <c r="AK446" s="396">
        <f t="shared" si="97"/>
        <v>0</v>
      </c>
      <c r="AL446" s="175"/>
      <c r="AM446" s="175">
        <f t="shared" si="98"/>
        <v>36</v>
      </c>
      <c r="AN446" s="175">
        <f t="shared" si="99"/>
        <v>29</v>
      </c>
      <c r="AO446" s="175">
        <f t="shared" si="100"/>
        <v>31</v>
      </c>
      <c r="AP446" s="175">
        <f t="shared" si="101"/>
        <v>24</v>
      </c>
      <c r="AQ446" s="175">
        <f t="shared" si="102"/>
        <v>0</v>
      </c>
      <c r="AR446" s="175">
        <f t="shared" si="103"/>
        <v>0</v>
      </c>
      <c r="AS446" s="401">
        <f t="shared" si="104"/>
        <v>0</v>
      </c>
    </row>
    <row r="447" spans="2:45" ht="15">
      <c r="B447" s="457" t="e">
        <f>'[12]Tabelle1'!#REF!</f>
        <v>#REF!</v>
      </c>
      <c r="C447" s="375">
        <v>4</v>
      </c>
      <c r="D447" s="108">
        <f>'[12]Tabelle1'!B9</f>
        <v>0</v>
      </c>
      <c r="E447" s="272">
        <f>'[12]Tabelle1'!C9</f>
        <v>0</v>
      </c>
      <c r="F447" s="109">
        <f>'[12]Tabelle1'!D9</f>
        <v>0</v>
      </c>
      <c r="G447" s="131"/>
      <c r="H447" s="131"/>
      <c r="I447" s="110" t="s">
        <v>40</v>
      </c>
      <c r="J447" s="155" t="s">
        <v>225</v>
      </c>
      <c r="K447" s="156">
        <v>12.4</v>
      </c>
      <c r="L447" s="158">
        <v>0</v>
      </c>
      <c r="M447" s="150" t="str">
        <f>B$444</f>
        <v>GC Weißensberg</v>
      </c>
      <c r="N447" s="345">
        <v>17</v>
      </c>
      <c r="O447" s="142">
        <v>30</v>
      </c>
      <c r="P447" s="142"/>
      <c r="Q447" s="142"/>
      <c r="R447" s="141">
        <v>15</v>
      </c>
      <c r="S447" s="141">
        <v>30</v>
      </c>
      <c r="T447" s="141">
        <v>18</v>
      </c>
      <c r="U447" s="141">
        <v>28</v>
      </c>
      <c r="V447" s="141"/>
      <c r="W447" s="141"/>
      <c r="X447" s="141"/>
      <c r="Y447" s="141"/>
      <c r="Z447" s="178">
        <f>SUM(N447,P447,R447,T447,V447,X447,-AK447)</f>
        <v>50</v>
      </c>
      <c r="AA447" s="179">
        <f>SUM(O447,Q447,S447,U447,W447,Y447,-AS447)</f>
        <v>88</v>
      </c>
      <c r="AB447" s="366">
        <f>SUM(Z447:AA447)</f>
        <v>138</v>
      </c>
      <c r="AD447">
        <f t="shared" si="106"/>
        <v>0</v>
      </c>
      <c r="AE447" s="402">
        <f t="shared" si="91"/>
        <v>17</v>
      </c>
      <c r="AF447" s="175">
        <f t="shared" si="92"/>
        <v>0</v>
      </c>
      <c r="AG447" s="175">
        <f t="shared" si="93"/>
        <v>15</v>
      </c>
      <c r="AH447" s="175">
        <f t="shared" si="94"/>
        <v>18</v>
      </c>
      <c r="AI447" s="175">
        <f t="shared" si="95"/>
        <v>0</v>
      </c>
      <c r="AJ447" s="175">
        <f t="shared" si="96"/>
        <v>0</v>
      </c>
      <c r="AK447" s="396">
        <f t="shared" si="97"/>
        <v>0</v>
      </c>
      <c r="AL447" s="175"/>
      <c r="AM447" s="175">
        <f t="shared" si="98"/>
        <v>30</v>
      </c>
      <c r="AN447" s="175">
        <f t="shared" si="99"/>
        <v>0</v>
      </c>
      <c r="AO447" s="175">
        <f t="shared" si="100"/>
        <v>30</v>
      </c>
      <c r="AP447" s="175">
        <f t="shared" si="101"/>
        <v>28</v>
      </c>
      <c r="AQ447" s="175">
        <f t="shared" si="102"/>
        <v>0</v>
      </c>
      <c r="AR447" s="175">
        <f t="shared" si="103"/>
        <v>0</v>
      </c>
      <c r="AS447" s="401">
        <f t="shared" si="104"/>
        <v>0</v>
      </c>
    </row>
    <row r="448" spans="2:45" ht="15">
      <c r="B448" s="457" t="e">
        <f>'[12]Tabelle1'!#REF!</f>
        <v>#REF!</v>
      </c>
      <c r="C448" s="375">
        <v>5</v>
      </c>
      <c r="D448" s="108">
        <f>'[12]Tabelle1'!B10</f>
        <v>0</v>
      </c>
      <c r="E448" s="272">
        <f>'[12]Tabelle1'!C10</f>
        <v>0</v>
      </c>
      <c r="F448" s="109">
        <f>'[12]Tabelle1'!D10</f>
        <v>0</v>
      </c>
      <c r="G448" s="131"/>
      <c r="H448" s="131"/>
      <c r="I448" s="110" t="s">
        <v>40</v>
      </c>
      <c r="J448" s="155" t="s">
        <v>228</v>
      </c>
      <c r="K448" s="156">
        <v>15.6</v>
      </c>
      <c r="L448" s="158">
        <v>0</v>
      </c>
      <c r="M448" s="150" t="str">
        <f>B$444</f>
        <v>GC Weißensberg</v>
      </c>
      <c r="N448" s="345">
        <v>17</v>
      </c>
      <c r="O448" s="142">
        <v>33</v>
      </c>
      <c r="P448" s="142">
        <v>18</v>
      </c>
      <c r="Q448" s="142">
        <v>35</v>
      </c>
      <c r="R448" s="141">
        <v>14</v>
      </c>
      <c r="S448" s="141">
        <v>32</v>
      </c>
      <c r="T448" s="141">
        <v>21</v>
      </c>
      <c r="U448" s="141">
        <v>35</v>
      </c>
      <c r="V448" s="141"/>
      <c r="W448" s="141"/>
      <c r="X448" s="141"/>
      <c r="Y448" s="141"/>
      <c r="Z448" s="178">
        <f>SUM(N448,P448,R448,T448,V448,X448,-AK448)</f>
        <v>70</v>
      </c>
      <c r="AA448" s="179">
        <f>SUM(O448,Q448,S448,U448,W448,Y448,-AS448)</f>
        <v>135</v>
      </c>
      <c r="AB448" s="366">
        <f>SUM(Z448:AA448)</f>
        <v>205</v>
      </c>
      <c r="AD448">
        <f t="shared" si="106"/>
        <v>0</v>
      </c>
      <c r="AE448" s="402">
        <f t="shared" si="91"/>
        <v>17</v>
      </c>
      <c r="AF448" s="175">
        <f t="shared" si="92"/>
        <v>18</v>
      </c>
      <c r="AG448" s="175">
        <f t="shared" si="93"/>
        <v>14</v>
      </c>
      <c r="AH448" s="175">
        <f t="shared" si="94"/>
        <v>21</v>
      </c>
      <c r="AI448" s="175">
        <f t="shared" si="95"/>
        <v>0</v>
      </c>
      <c r="AJ448" s="175">
        <f t="shared" si="96"/>
        <v>0</v>
      </c>
      <c r="AK448" s="396">
        <f t="shared" si="97"/>
        <v>0</v>
      </c>
      <c r="AL448" s="175"/>
      <c r="AM448" s="175">
        <f t="shared" si="98"/>
        <v>33</v>
      </c>
      <c r="AN448" s="175">
        <f t="shared" si="99"/>
        <v>35</v>
      </c>
      <c r="AO448" s="175">
        <f t="shared" si="100"/>
        <v>32</v>
      </c>
      <c r="AP448" s="175">
        <f t="shared" si="101"/>
        <v>35</v>
      </c>
      <c r="AQ448" s="175">
        <f t="shared" si="102"/>
        <v>0</v>
      </c>
      <c r="AR448" s="175">
        <f t="shared" si="103"/>
        <v>0</v>
      </c>
      <c r="AS448" s="401">
        <f t="shared" si="104"/>
        <v>0</v>
      </c>
    </row>
    <row r="449" spans="2:45" ht="15">
      <c r="B449" s="457" t="e">
        <f>'[12]Tabelle1'!#REF!</f>
        <v>#REF!</v>
      </c>
      <c r="C449" s="375">
        <v>6</v>
      </c>
      <c r="D449" s="108">
        <f>'[12]Tabelle1'!B11</f>
        <v>0</v>
      </c>
      <c r="E449" s="272">
        <f>'[12]Tabelle1'!C11</f>
        <v>0</v>
      </c>
      <c r="F449" s="109">
        <f>'[12]Tabelle1'!D11</f>
        <v>0</v>
      </c>
      <c r="G449" s="131"/>
      <c r="H449" s="131"/>
      <c r="I449" s="110" t="s">
        <v>40</v>
      </c>
      <c r="J449" s="155" t="s">
        <v>281</v>
      </c>
      <c r="K449" s="156">
        <v>10.1</v>
      </c>
      <c r="L449" s="158">
        <v>0</v>
      </c>
      <c r="M449" s="150" t="str">
        <f>B$444</f>
        <v>GC Weißensberg</v>
      </c>
      <c r="N449" s="345"/>
      <c r="O449" s="142"/>
      <c r="P449" s="142">
        <v>11</v>
      </c>
      <c r="Q449" s="142">
        <v>19</v>
      </c>
      <c r="R449" s="141"/>
      <c r="S449" s="141"/>
      <c r="T449" s="141"/>
      <c r="U449" s="141"/>
      <c r="V449" s="141"/>
      <c r="W449" s="141"/>
      <c r="X449" s="141"/>
      <c r="Y449" s="141"/>
      <c r="Z449" s="178">
        <f>SUM(N449,P449,R449,T449,V449,X449,-AK449)</f>
        <v>11</v>
      </c>
      <c r="AA449" s="179">
        <f>SUM(O449,Q449,S449,U449,W449,Y449,-AS449)</f>
        <v>19</v>
      </c>
      <c r="AB449" s="366">
        <f>SUM(Z449:AA449)</f>
        <v>30</v>
      </c>
      <c r="AD449">
        <f t="shared" si="106"/>
        <v>0</v>
      </c>
      <c r="AE449" s="402">
        <f t="shared" si="91"/>
        <v>0</v>
      </c>
      <c r="AF449" s="175">
        <f t="shared" si="92"/>
        <v>11</v>
      </c>
      <c r="AG449" s="175">
        <f t="shared" si="93"/>
        <v>0</v>
      </c>
      <c r="AH449" s="175">
        <f t="shared" si="94"/>
        <v>0</v>
      </c>
      <c r="AI449" s="175">
        <f t="shared" si="95"/>
        <v>0</v>
      </c>
      <c r="AJ449" s="175">
        <f t="shared" si="96"/>
        <v>0</v>
      </c>
      <c r="AK449" s="396">
        <f t="shared" si="97"/>
        <v>0</v>
      </c>
      <c r="AL449" s="175"/>
      <c r="AM449" s="175">
        <f t="shared" si="98"/>
        <v>0</v>
      </c>
      <c r="AN449" s="175">
        <f t="shared" si="99"/>
        <v>19</v>
      </c>
      <c r="AO449" s="175">
        <f t="shared" si="100"/>
        <v>0</v>
      </c>
      <c r="AP449" s="175">
        <f t="shared" si="101"/>
        <v>0</v>
      </c>
      <c r="AQ449" s="175">
        <f t="shared" si="102"/>
        <v>0</v>
      </c>
      <c r="AR449" s="175">
        <f t="shared" si="103"/>
        <v>0</v>
      </c>
      <c r="AS449" s="401">
        <f t="shared" si="104"/>
        <v>0</v>
      </c>
    </row>
    <row r="450" spans="2:45" ht="15">
      <c r="B450" s="457" t="e">
        <f>'[12]Tabelle1'!#REF!</f>
        <v>#REF!</v>
      </c>
      <c r="C450" s="375">
        <v>7</v>
      </c>
      <c r="D450" s="108">
        <f>'[12]Tabelle1'!B12</f>
        <v>0</v>
      </c>
      <c r="E450" s="272">
        <f>'[12]Tabelle1'!C12</f>
        <v>0</v>
      </c>
      <c r="F450" s="109">
        <f>'[12]Tabelle1'!D12</f>
        <v>0</v>
      </c>
      <c r="G450" s="131"/>
      <c r="H450" s="131"/>
      <c r="I450" s="110" t="s">
        <v>40</v>
      </c>
      <c r="J450" s="155" t="s">
        <v>286</v>
      </c>
      <c r="K450" s="156">
        <v>13.7</v>
      </c>
      <c r="L450" s="158">
        <v>0</v>
      </c>
      <c r="M450" s="150" t="str">
        <f>B$444</f>
        <v>GC Weißensberg</v>
      </c>
      <c r="N450" s="345"/>
      <c r="O450" s="142"/>
      <c r="P450" s="142">
        <v>18</v>
      </c>
      <c r="Q450" s="142">
        <v>30</v>
      </c>
      <c r="R450" s="141"/>
      <c r="S450" s="141"/>
      <c r="T450" s="141"/>
      <c r="U450" s="141"/>
      <c r="V450" s="141"/>
      <c r="W450" s="141"/>
      <c r="X450" s="141"/>
      <c r="Y450" s="141"/>
      <c r="Z450" s="178">
        <f>SUM(N450,P450,R450,T450,V450,X450,-AK450)</f>
        <v>18</v>
      </c>
      <c r="AA450" s="179">
        <f>SUM(O450,Q450,S450,U450,W450,Y450,-AS450)</f>
        <v>30</v>
      </c>
      <c r="AB450" s="366">
        <f>SUM(Z450:AA450)</f>
        <v>48</v>
      </c>
      <c r="AD450">
        <f t="shared" si="106"/>
        <v>0</v>
      </c>
      <c r="AE450" s="402">
        <f t="shared" si="91"/>
        <v>0</v>
      </c>
      <c r="AF450" s="175">
        <f t="shared" si="92"/>
        <v>18</v>
      </c>
      <c r="AG450" s="175">
        <f t="shared" si="93"/>
        <v>0</v>
      </c>
      <c r="AH450" s="175">
        <f t="shared" si="94"/>
        <v>0</v>
      </c>
      <c r="AI450" s="175">
        <f t="shared" si="95"/>
        <v>0</v>
      </c>
      <c r="AJ450" s="175">
        <f t="shared" si="96"/>
        <v>0</v>
      </c>
      <c r="AK450" s="396">
        <f t="shared" si="97"/>
        <v>0</v>
      </c>
      <c r="AL450" s="175"/>
      <c r="AM450" s="175">
        <f t="shared" si="98"/>
        <v>0</v>
      </c>
      <c r="AN450" s="175">
        <f t="shared" si="99"/>
        <v>30</v>
      </c>
      <c r="AO450" s="175">
        <f t="shared" si="100"/>
        <v>0</v>
      </c>
      <c r="AP450" s="175">
        <f t="shared" si="101"/>
        <v>0</v>
      </c>
      <c r="AQ450" s="175">
        <f t="shared" si="102"/>
        <v>0</v>
      </c>
      <c r="AR450" s="175">
        <f t="shared" si="103"/>
        <v>0</v>
      </c>
      <c r="AS450" s="401">
        <f t="shared" si="104"/>
        <v>0</v>
      </c>
    </row>
    <row r="451" spans="2:45" ht="15">
      <c r="B451" s="457" t="e">
        <f>'[12]Tabelle1'!#REF!</f>
        <v>#REF!</v>
      </c>
      <c r="C451" s="375">
        <v>8</v>
      </c>
      <c r="D451" s="108">
        <f>'[12]Tabelle1'!B13</f>
        <v>0</v>
      </c>
      <c r="E451" s="272">
        <f>'[12]Tabelle1'!C13</f>
        <v>0</v>
      </c>
      <c r="F451" s="109">
        <f>'[12]Tabelle1'!D13</f>
        <v>0</v>
      </c>
      <c r="G451" s="131"/>
      <c r="H451" s="131"/>
      <c r="I451" s="110" t="s">
        <v>40</v>
      </c>
      <c r="J451" s="155" t="s">
        <v>231</v>
      </c>
      <c r="K451" s="156">
        <v>15.1</v>
      </c>
      <c r="L451" s="158" t="s">
        <v>169</v>
      </c>
      <c r="M451" s="150" t="str">
        <f>B$444</f>
        <v>GC Weißensberg</v>
      </c>
      <c r="N451" s="345">
        <v>12</v>
      </c>
      <c r="O451" s="142">
        <v>29</v>
      </c>
      <c r="P451" s="142">
        <v>15</v>
      </c>
      <c r="Q451" s="142">
        <v>31</v>
      </c>
      <c r="R451" s="141">
        <v>12</v>
      </c>
      <c r="S451" s="141">
        <v>26</v>
      </c>
      <c r="T451" s="141">
        <v>16</v>
      </c>
      <c r="U451" s="141">
        <v>29</v>
      </c>
      <c r="V451" s="141"/>
      <c r="W451" s="141"/>
      <c r="X451" s="141"/>
      <c r="Y451" s="141"/>
      <c r="Z451" s="178">
        <f>SUM(N451,P451,R451,T451,V451,X451,-AK451)</f>
        <v>55</v>
      </c>
      <c r="AA451" s="179">
        <f>SUM(O451,Q451,S451,U451,W451,Y451,-AS451)</f>
        <v>115</v>
      </c>
      <c r="AB451" s="366">
        <f>SUM(Z451:AA451)</f>
        <v>170</v>
      </c>
      <c r="AD451">
        <f t="shared" si="106"/>
        <v>0</v>
      </c>
      <c r="AE451" s="402">
        <f t="shared" si="91"/>
        <v>12</v>
      </c>
      <c r="AF451" s="175">
        <f t="shared" si="92"/>
        <v>15</v>
      </c>
      <c r="AG451" s="175">
        <f t="shared" si="93"/>
        <v>12</v>
      </c>
      <c r="AH451" s="175">
        <f t="shared" si="94"/>
        <v>16</v>
      </c>
      <c r="AI451" s="175">
        <f t="shared" si="95"/>
        <v>0</v>
      </c>
      <c r="AJ451" s="175">
        <f t="shared" si="96"/>
        <v>0</v>
      </c>
      <c r="AK451" s="396">
        <f t="shared" si="97"/>
        <v>0</v>
      </c>
      <c r="AL451" s="175"/>
      <c r="AM451" s="175">
        <f t="shared" si="98"/>
        <v>29</v>
      </c>
      <c r="AN451" s="175">
        <f t="shared" si="99"/>
        <v>31</v>
      </c>
      <c r="AO451" s="175">
        <f t="shared" si="100"/>
        <v>26</v>
      </c>
      <c r="AP451" s="175">
        <f t="shared" si="101"/>
        <v>29</v>
      </c>
      <c r="AQ451" s="175">
        <f t="shared" si="102"/>
        <v>0</v>
      </c>
      <c r="AR451" s="175">
        <f t="shared" si="103"/>
        <v>0</v>
      </c>
      <c r="AS451" s="401">
        <f t="shared" si="104"/>
        <v>0</v>
      </c>
    </row>
    <row r="452" spans="2:45" ht="15">
      <c r="B452" s="457" t="e">
        <f>'[12]Tabelle1'!#REF!</f>
        <v>#REF!</v>
      </c>
      <c r="C452" s="375">
        <v>9</v>
      </c>
      <c r="D452" s="108">
        <f>'[12]Tabelle1'!B14</f>
        <v>0</v>
      </c>
      <c r="E452" s="272">
        <f>'[12]Tabelle1'!C14</f>
        <v>0</v>
      </c>
      <c r="F452" s="109">
        <f>'[12]Tabelle1'!D14</f>
        <v>0</v>
      </c>
      <c r="G452" s="131"/>
      <c r="H452" s="131"/>
      <c r="I452" s="110" t="s">
        <v>40</v>
      </c>
      <c r="J452" s="155" t="s">
        <v>280</v>
      </c>
      <c r="K452" s="156">
        <v>10.4</v>
      </c>
      <c r="L452" s="158" t="s">
        <v>169</v>
      </c>
      <c r="M452" s="150" t="str">
        <f>B$444</f>
        <v>GC Weißensberg</v>
      </c>
      <c r="N452" s="345"/>
      <c r="O452" s="142"/>
      <c r="P452" s="142">
        <v>25</v>
      </c>
      <c r="Q452" s="142">
        <v>36</v>
      </c>
      <c r="R452" s="141">
        <v>18</v>
      </c>
      <c r="S452" s="141">
        <v>32</v>
      </c>
      <c r="T452" s="141">
        <v>27</v>
      </c>
      <c r="U452" s="141">
        <v>35</v>
      </c>
      <c r="V452" s="141"/>
      <c r="W452" s="141"/>
      <c r="X452" s="141"/>
      <c r="Y452" s="141"/>
      <c r="Z452" s="178">
        <f>SUM(N452,P452,R452,T452,V452,X452,-AK452)</f>
        <v>70</v>
      </c>
      <c r="AA452" s="179">
        <f>SUM(O452,Q452,S452,U452,W452,Y452,-AS452)</f>
        <v>103</v>
      </c>
      <c r="AB452" s="366">
        <f>SUM(Z452:AA452)</f>
        <v>173</v>
      </c>
      <c r="AD452">
        <f t="shared" si="106"/>
        <v>0</v>
      </c>
      <c r="AE452" s="402">
        <f t="shared" si="91"/>
        <v>0</v>
      </c>
      <c r="AF452" s="175">
        <f t="shared" si="92"/>
        <v>25</v>
      </c>
      <c r="AG452" s="175">
        <f t="shared" si="93"/>
        <v>18</v>
      </c>
      <c r="AH452" s="175">
        <f t="shared" si="94"/>
        <v>27</v>
      </c>
      <c r="AI452" s="175">
        <f t="shared" si="95"/>
        <v>0</v>
      </c>
      <c r="AJ452" s="175">
        <f t="shared" si="96"/>
        <v>0</v>
      </c>
      <c r="AK452" s="396">
        <f t="shared" si="97"/>
        <v>0</v>
      </c>
      <c r="AL452" s="175"/>
      <c r="AM452" s="175">
        <f t="shared" si="98"/>
        <v>0</v>
      </c>
      <c r="AN452" s="175">
        <f t="shared" si="99"/>
        <v>36</v>
      </c>
      <c r="AO452" s="175">
        <f t="shared" si="100"/>
        <v>32</v>
      </c>
      <c r="AP452" s="175">
        <f t="shared" si="101"/>
        <v>35</v>
      </c>
      <c r="AQ452" s="175">
        <f t="shared" si="102"/>
        <v>0</v>
      </c>
      <c r="AR452" s="175">
        <f t="shared" si="103"/>
        <v>0</v>
      </c>
      <c r="AS452" s="401">
        <f t="shared" si="104"/>
        <v>0</v>
      </c>
    </row>
    <row r="453" spans="2:45" ht="15.75">
      <c r="B453" s="457" t="e">
        <f>'[12]Tabelle1'!#REF!</f>
        <v>#REF!</v>
      </c>
      <c r="C453" s="375">
        <v>10</v>
      </c>
      <c r="D453" s="108">
        <f>'[12]Tabelle1'!B15</f>
        <v>0</v>
      </c>
      <c r="E453" s="272">
        <f>'[12]Tabelle1'!C15</f>
        <v>0</v>
      </c>
      <c r="F453" s="109">
        <f>'[12]Tabelle1'!D15</f>
        <v>0</v>
      </c>
      <c r="G453" s="131"/>
      <c r="H453" s="131"/>
      <c r="I453" s="110" t="s">
        <v>40</v>
      </c>
      <c r="J453" s="155" t="s">
        <v>227</v>
      </c>
      <c r="K453" s="156">
        <v>11.4</v>
      </c>
      <c r="L453" s="158">
        <v>0</v>
      </c>
      <c r="M453" s="150" t="str">
        <f>B$444</f>
        <v>GC Weißensberg</v>
      </c>
      <c r="N453" s="345">
        <v>10</v>
      </c>
      <c r="O453" s="142">
        <v>21</v>
      </c>
      <c r="P453" s="142">
        <v>22</v>
      </c>
      <c r="Q453" s="142">
        <v>33</v>
      </c>
      <c r="R453" s="141">
        <v>24</v>
      </c>
      <c r="S453" s="141">
        <v>39</v>
      </c>
      <c r="T453" s="141">
        <v>26</v>
      </c>
      <c r="U453" s="141">
        <v>35</v>
      </c>
      <c r="V453" s="141"/>
      <c r="W453" s="141"/>
      <c r="X453" s="141"/>
      <c r="Y453" s="141"/>
      <c r="Z453" s="178">
        <f>SUM(N453,P453,R453,T453,V453,X453,-AK453)</f>
        <v>82</v>
      </c>
      <c r="AA453" s="179">
        <f>SUM(O453,Q453,S453,U453,W453,Y453,-AS453)</f>
        <v>128</v>
      </c>
      <c r="AB453" s="366">
        <f>SUM(Z453:AA453)</f>
        <v>210</v>
      </c>
      <c r="AD453">
        <f t="shared" si="106"/>
        <v>0</v>
      </c>
      <c r="AE453" s="402">
        <f>N453</f>
        <v>10</v>
      </c>
      <c r="AF453" s="175">
        <f>P453</f>
        <v>22</v>
      </c>
      <c r="AG453" s="175">
        <f>R453</f>
        <v>24</v>
      </c>
      <c r="AH453" s="175">
        <f>T453</f>
        <v>26</v>
      </c>
      <c r="AI453" s="175">
        <f>V453</f>
        <v>0</v>
      </c>
      <c r="AJ453" s="175">
        <f>X453</f>
        <v>0</v>
      </c>
      <c r="AK453" s="396">
        <f>SMALL(AE453:AI453,1)</f>
        <v>0</v>
      </c>
      <c r="AL453" s="175"/>
      <c r="AM453" s="175">
        <f>O453</f>
        <v>21</v>
      </c>
      <c r="AN453" s="175">
        <f>Q453</f>
        <v>33</v>
      </c>
      <c r="AO453" s="175">
        <f>S453</f>
        <v>39</v>
      </c>
      <c r="AP453" s="175">
        <f>U453</f>
        <v>35</v>
      </c>
      <c r="AQ453" s="175">
        <f>W453</f>
        <v>0</v>
      </c>
      <c r="AR453" s="175">
        <f>Y453</f>
        <v>0</v>
      </c>
      <c r="AS453" s="401">
        <f>SMALL(AM453:AQ453,1)</f>
        <v>0</v>
      </c>
    </row>
    <row r="454" spans="2:45" ht="15">
      <c r="B454" s="457" t="e">
        <f>'[12]Tabelle1'!#REF!</f>
        <v>#REF!</v>
      </c>
      <c r="C454" s="375">
        <v>11</v>
      </c>
      <c r="D454" s="108">
        <f>'[12]Tabelle1'!B16</f>
        <v>0</v>
      </c>
      <c r="E454" s="272">
        <f>'[12]Tabelle1'!C16</f>
        <v>0</v>
      </c>
      <c r="F454" s="109">
        <f>'[12]Tabelle1'!D16</f>
        <v>0</v>
      </c>
      <c r="G454" s="131"/>
      <c r="H454" s="131"/>
      <c r="I454" s="110" t="s">
        <v>40</v>
      </c>
      <c r="J454" s="155" t="s">
        <v>279</v>
      </c>
      <c r="K454" s="156">
        <v>9.2</v>
      </c>
      <c r="L454" s="158">
        <v>0</v>
      </c>
      <c r="M454" s="150" t="str">
        <f>B$444</f>
        <v>GC Weißensberg</v>
      </c>
      <c r="N454" s="345"/>
      <c r="O454" s="142"/>
      <c r="P454" s="142">
        <v>25</v>
      </c>
      <c r="Q454" s="142">
        <v>35</v>
      </c>
      <c r="R454" s="141">
        <v>16</v>
      </c>
      <c r="S454" s="141">
        <v>27</v>
      </c>
      <c r="T454" s="141">
        <v>26</v>
      </c>
      <c r="U454" s="141">
        <v>34</v>
      </c>
      <c r="V454" s="141"/>
      <c r="W454" s="141"/>
      <c r="X454" s="141"/>
      <c r="Y454" s="141"/>
      <c r="Z454" s="178">
        <f>SUM(N454,P454,R454,T454,V454,X454,-AK454)</f>
        <v>67</v>
      </c>
      <c r="AA454" s="179">
        <f>SUM(O454,Q454,S454,U454,W454,Y454,-AS454)</f>
        <v>96</v>
      </c>
      <c r="AB454" s="366">
        <f>SUM(Z454:AA454)</f>
        <v>163</v>
      </c>
      <c r="AD454">
        <f t="shared" si="106"/>
        <v>0</v>
      </c>
      <c r="AE454" s="402">
        <f>N454</f>
        <v>0</v>
      </c>
      <c r="AF454" s="175">
        <f>P454</f>
        <v>25</v>
      </c>
      <c r="AG454" s="175">
        <f>R454</f>
        <v>16</v>
      </c>
      <c r="AH454" s="175">
        <f>T454</f>
        <v>26</v>
      </c>
      <c r="AI454" s="175">
        <f>V454</f>
        <v>0</v>
      </c>
      <c r="AJ454" s="175">
        <f>X454</f>
        <v>0</v>
      </c>
      <c r="AK454" s="396">
        <f>SMALL(AE454:AI454,1)</f>
        <v>0</v>
      </c>
      <c r="AL454" s="175"/>
      <c r="AM454" s="175">
        <f>O454</f>
        <v>0</v>
      </c>
      <c r="AN454" s="175">
        <f>Q454</f>
        <v>35</v>
      </c>
      <c r="AO454" s="175">
        <f>S454</f>
        <v>27</v>
      </c>
      <c r="AP454" s="175">
        <f>U454</f>
        <v>34</v>
      </c>
      <c r="AQ454" s="175">
        <f>W454</f>
        <v>0</v>
      </c>
      <c r="AR454" s="175">
        <f>Y454</f>
        <v>0</v>
      </c>
      <c r="AS454" s="401">
        <f>SMALL(AM454:AQ454,1)</f>
        <v>0</v>
      </c>
    </row>
    <row r="455" spans="2:45" ht="15">
      <c r="B455" s="457" t="e">
        <f>'[12]Tabelle1'!#REF!</f>
        <v>#REF!</v>
      </c>
      <c r="C455" s="375">
        <v>12</v>
      </c>
      <c r="D455" s="113">
        <f>'[12]Tabelle1'!B17</f>
        <v>0</v>
      </c>
      <c r="E455" s="271">
        <f>'[12]Tabelle1'!C17</f>
        <v>0</v>
      </c>
      <c r="F455" s="111">
        <f>'[12]Tabelle1'!D17</f>
        <v>0</v>
      </c>
      <c r="G455" s="131"/>
      <c r="H455" s="131"/>
      <c r="I455" s="110" t="s">
        <v>40</v>
      </c>
      <c r="J455" s="155" t="s">
        <v>226</v>
      </c>
      <c r="K455" s="156">
        <v>12.6</v>
      </c>
      <c r="L455" s="208">
        <v>0</v>
      </c>
      <c r="M455" s="166" t="str">
        <f>B$444</f>
        <v>GC Weißensberg</v>
      </c>
      <c r="N455" s="345">
        <v>21</v>
      </c>
      <c r="O455" s="142">
        <v>36</v>
      </c>
      <c r="P455" s="142"/>
      <c r="Q455" s="142"/>
      <c r="R455" s="141">
        <v>16</v>
      </c>
      <c r="S455" s="141">
        <v>29</v>
      </c>
      <c r="T455" s="141"/>
      <c r="U455" s="141"/>
      <c r="V455" s="141"/>
      <c r="W455" s="141"/>
      <c r="X455" s="141"/>
      <c r="Y455" s="141"/>
      <c r="Z455" s="178">
        <f>SUM(N455,P455,R455,T455,V455,X455,-AK455)</f>
        <v>37</v>
      </c>
      <c r="AA455" s="179">
        <f>SUM(O455,Q455,S455,U455,W455,Y455,-AS455)</f>
        <v>65</v>
      </c>
      <c r="AB455" s="366">
        <f>SUM(Z455:AA455)</f>
        <v>102</v>
      </c>
      <c r="AD455">
        <f t="shared" si="106"/>
        <v>0</v>
      </c>
      <c r="AE455" s="402">
        <f>N455</f>
        <v>21</v>
      </c>
      <c r="AF455" s="175">
        <f>P455</f>
        <v>0</v>
      </c>
      <c r="AG455" s="175">
        <f>R455</f>
        <v>16</v>
      </c>
      <c r="AH455" s="175">
        <f>T455</f>
        <v>0</v>
      </c>
      <c r="AI455" s="175">
        <f>V455</f>
        <v>0</v>
      </c>
      <c r="AJ455" s="175">
        <f>X455</f>
        <v>0</v>
      </c>
      <c r="AK455" s="396">
        <f>SMALL(AE455:AI455,1)</f>
        <v>0</v>
      </c>
      <c r="AL455" s="175"/>
      <c r="AM455" s="175">
        <f>O455</f>
        <v>36</v>
      </c>
      <c r="AN455" s="175">
        <f>Q455</f>
        <v>0</v>
      </c>
      <c r="AO455" s="175">
        <f>S455</f>
        <v>29</v>
      </c>
      <c r="AP455" s="175">
        <f>U455</f>
        <v>0</v>
      </c>
      <c r="AQ455" s="175">
        <f>W455</f>
        <v>0</v>
      </c>
      <c r="AR455" s="175">
        <f>Y455</f>
        <v>0</v>
      </c>
      <c r="AS455" s="401">
        <f>SMALL(AM455:AQ455,1)</f>
        <v>0</v>
      </c>
    </row>
    <row r="456" spans="2:45" ht="15.75" thickBot="1">
      <c r="B456" s="425"/>
      <c r="C456" s="375">
        <v>13</v>
      </c>
      <c r="D456" s="113"/>
      <c r="E456" s="271"/>
      <c r="F456" s="111"/>
      <c r="G456" s="131"/>
      <c r="H456" s="131"/>
      <c r="I456" s="110" t="s">
        <v>40</v>
      </c>
      <c r="J456" s="155" t="s">
        <v>232</v>
      </c>
      <c r="K456" s="156">
        <v>10.5</v>
      </c>
      <c r="L456" s="208">
        <v>0</v>
      </c>
      <c r="M456" s="166" t="str">
        <f>B$444</f>
        <v>GC Weißensberg</v>
      </c>
      <c r="N456" s="142">
        <v>15</v>
      </c>
      <c r="O456" s="142">
        <v>23</v>
      </c>
      <c r="P456" s="142"/>
      <c r="Q456" s="142"/>
      <c r="R456" s="141">
        <v>18</v>
      </c>
      <c r="S456" s="141">
        <v>31</v>
      </c>
      <c r="T456" s="141"/>
      <c r="U456" s="141"/>
      <c r="V456" s="141"/>
      <c r="W456" s="141"/>
      <c r="X456" s="141"/>
      <c r="Y456" s="141"/>
      <c r="Z456" s="178">
        <f>SUM(N456,P456,R456,T456,V456,X456,-AK456)</f>
        <v>33</v>
      </c>
      <c r="AA456" s="179">
        <f>SUM(O456,Q456,S456,U456,W456,Y456,-AS456)</f>
        <v>54</v>
      </c>
      <c r="AB456" s="366">
        <f>SUM(Z456:AA456)</f>
        <v>87</v>
      </c>
      <c r="AD456">
        <f t="shared" si="106"/>
        <v>0</v>
      </c>
      <c r="AE456" s="402">
        <f aca="true" t="shared" si="107" ref="AE456:AE483">N456</f>
        <v>15</v>
      </c>
      <c r="AF456" s="175">
        <f aca="true" t="shared" si="108" ref="AF456:AF483">P456</f>
        <v>0</v>
      </c>
      <c r="AG456" s="175">
        <f aca="true" t="shared" si="109" ref="AG456:AG483">R456</f>
        <v>18</v>
      </c>
      <c r="AH456" s="175">
        <f aca="true" t="shared" si="110" ref="AH456:AH483">T456</f>
        <v>0</v>
      </c>
      <c r="AI456" s="175">
        <f aca="true" t="shared" si="111" ref="AI456:AI483">V456</f>
        <v>0</v>
      </c>
      <c r="AJ456" s="175">
        <f aca="true" t="shared" si="112" ref="AJ456:AJ483">X456</f>
        <v>0</v>
      </c>
      <c r="AK456" s="396">
        <f aca="true" t="shared" si="113" ref="AK456:AK483">SMALL(AE456:AI456,1)</f>
        <v>0</v>
      </c>
      <c r="AL456" s="175"/>
      <c r="AM456" s="175">
        <f aca="true" t="shared" si="114" ref="AM456:AM483">O456</f>
        <v>23</v>
      </c>
      <c r="AN456" s="175">
        <f aca="true" t="shared" si="115" ref="AN456:AN483">Q456</f>
        <v>0</v>
      </c>
      <c r="AO456" s="175">
        <f aca="true" t="shared" si="116" ref="AO456:AO483">S456</f>
        <v>31</v>
      </c>
      <c r="AP456" s="175">
        <f aca="true" t="shared" si="117" ref="AP456:AP483">U456</f>
        <v>0</v>
      </c>
      <c r="AQ456" s="175">
        <f aca="true" t="shared" si="118" ref="AQ456:AQ483">W456</f>
        <v>0</v>
      </c>
      <c r="AR456" s="175">
        <f aca="true" t="shared" si="119" ref="AR456:AR483">Y456</f>
        <v>0</v>
      </c>
      <c r="AS456" s="401">
        <f aca="true" t="shared" si="120" ref="AS456:AS483">SMALL(AM456:AQ456,1)</f>
        <v>0</v>
      </c>
    </row>
    <row r="457" spans="2:45" ht="16.5" hidden="1" thickBot="1">
      <c r="B457" s="425"/>
      <c r="C457" s="375">
        <v>14</v>
      </c>
      <c r="D457" s="113"/>
      <c r="E457" s="271"/>
      <c r="F457" s="111"/>
      <c r="G457" s="131"/>
      <c r="H457" s="131"/>
      <c r="I457" s="110" t="s">
        <v>40</v>
      </c>
      <c r="J457" s="155"/>
      <c r="K457" s="156"/>
      <c r="L457" s="208"/>
      <c r="M457" s="166" t="str">
        <f aca="true" t="shared" si="121" ref="M457:M483">B$444</f>
        <v>GC Weißensberg</v>
      </c>
      <c r="N457" s="142"/>
      <c r="O457" s="142"/>
      <c r="P457" s="142"/>
      <c r="Q457" s="142"/>
      <c r="R457" s="141"/>
      <c r="S457" s="141"/>
      <c r="T457" s="141"/>
      <c r="U457" s="141"/>
      <c r="V457" s="141"/>
      <c r="W457" s="141"/>
      <c r="X457" s="141"/>
      <c r="Y457" s="141"/>
      <c r="Z457" s="178">
        <f aca="true" t="shared" si="122" ref="Z457:Z465">SUM(N457,P457,R457,T457,V457,X457)</f>
        <v>0</v>
      </c>
      <c r="AA457" s="179">
        <f aca="true" t="shared" si="123" ref="AA457:AA465">SUM(O457,Q457,S457,U457,W457,Y457)</f>
        <v>0</v>
      </c>
      <c r="AB457" s="366">
        <f aca="true" t="shared" si="124" ref="AB457:AB483">SUM(Z457:AA457)</f>
        <v>0</v>
      </c>
      <c r="AD457">
        <f t="shared" si="106"/>
        <v>0</v>
      </c>
      <c r="AE457" s="402">
        <f t="shared" si="107"/>
        <v>0</v>
      </c>
      <c r="AF457" s="175">
        <f t="shared" si="108"/>
        <v>0</v>
      </c>
      <c r="AG457" s="175">
        <f t="shared" si="109"/>
        <v>0</v>
      </c>
      <c r="AH457" s="175">
        <f t="shared" si="110"/>
        <v>0</v>
      </c>
      <c r="AI457" s="175">
        <f t="shared" si="111"/>
        <v>0</v>
      </c>
      <c r="AJ457" s="175">
        <f t="shared" si="112"/>
        <v>0</v>
      </c>
      <c r="AK457" s="396">
        <f t="shared" si="113"/>
        <v>0</v>
      </c>
      <c r="AL457" s="175"/>
      <c r="AM457" s="175">
        <f t="shared" si="114"/>
        <v>0</v>
      </c>
      <c r="AN457" s="175">
        <f t="shared" si="115"/>
        <v>0</v>
      </c>
      <c r="AO457" s="175">
        <f t="shared" si="116"/>
        <v>0</v>
      </c>
      <c r="AP457" s="175">
        <f t="shared" si="117"/>
        <v>0</v>
      </c>
      <c r="AQ457" s="175">
        <f t="shared" si="118"/>
        <v>0</v>
      </c>
      <c r="AR457" s="175">
        <f t="shared" si="119"/>
        <v>0</v>
      </c>
      <c r="AS457" s="401">
        <f t="shared" si="120"/>
        <v>0</v>
      </c>
    </row>
    <row r="458" spans="2:45" ht="16.5" hidden="1" thickBot="1">
      <c r="B458" s="425"/>
      <c r="C458" s="375">
        <v>15</v>
      </c>
      <c r="D458" s="113"/>
      <c r="E458" s="271"/>
      <c r="F458" s="111"/>
      <c r="G458" s="131"/>
      <c r="H458" s="131"/>
      <c r="I458" s="110" t="s">
        <v>40</v>
      </c>
      <c r="J458" s="155"/>
      <c r="K458" s="156"/>
      <c r="L458" s="208"/>
      <c r="M458" s="166" t="str">
        <f t="shared" si="121"/>
        <v>GC Weißensberg</v>
      </c>
      <c r="N458" s="142"/>
      <c r="O458" s="142"/>
      <c r="P458" s="142"/>
      <c r="Q458" s="142"/>
      <c r="R458" s="141"/>
      <c r="S458" s="141"/>
      <c r="T458" s="141"/>
      <c r="U458" s="141"/>
      <c r="V458" s="141"/>
      <c r="W458" s="141"/>
      <c r="X458" s="141"/>
      <c r="Y458" s="141"/>
      <c r="Z458" s="178">
        <f t="shared" si="122"/>
        <v>0</v>
      </c>
      <c r="AA458" s="179">
        <f t="shared" si="123"/>
        <v>0</v>
      </c>
      <c r="AB458" s="366">
        <f t="shared" si="124"/>
        <v>0</v>
      </c>
      <c r="AD458">
        <f t="shared" si="106"/>
        <v>0</v>
      </c>
      <c r="AE458" s="402">
        <f t="shared" si="107"/>
        <v>0</v>
      </c>
      <c r="AF458" s="175">
        <f t="shared" si="108"/>
        <v>0</v>
      </c>
      <c r="AG458" s="175">
        <f t="shared" si="109"/>
        <v>0</v>
      </c>
      <c r="AH458" s="175">
        <f t="shared" si="110"/>
        <v>0</v>
      </c>
      <c r="AI458" s="175">
        <f t="shared" si="111"/>
        <v>0</v>
      </c>
      <c r="AJ458" s="175">
        <f t="shared" si="112"/>
        <v>0</v>
      </c>
      <c r="AK458" s="396">
        <f t="shared" si="113"/>
        <v>0</v>
      </c>
      <c r="AL458" s="175"/>
      <c r="AM458" s="175">
        <f t="shared" si="114"/>
        <v>0</v>
      </c>
      <c r="AN458" s="175">
        <f t="shared" si="115"/>
        <v>0</v>
      </c>
      <c r="AO458" s="175">
        <f t="shared" si="116"/>
        <v>0</v>
      </c>
      <c r="AP458" s="175">
        <f t="shared" si="117"/>
        <v>0</v>
      </c>
      <c r="AQ458" s="175">
        <f t="shared" si="118"/>
        <v>0</v>
      </c>
      <c r="AR458" s="175">
        <f t="shared" si="119"/>
        <v>0</v>
      </c>
      <c r="AS458" s="401">
        <f t="shared" si="120"/>
        <v>0</v>
      </c>
    </row>
    <row r="459" spans="2:45" ht="16.5" hidden="1" thickBot="1">
      <c r="B459" s="425"/>
      <c r="C459" s="375">
        <v>16</v>
      </c>
      <c r="D459" s="113"/>
      <c r="E459" s="271"/>
      <c r="F459" s="111"/>
      <c r="G459" s="131"/>
      <c r="H459" s="131"/>
      <c r="I459" s="110" t="s">
        <v>40</v>
      </c>
      <c r="J459" s="155"/>
      <c r="K459" s="156"/>
      <c r="L459" s="208"/>
      <c r="M459" s="166" t="str">
        <f t="shared" si="121"/>
        <v>GC Weißensberg</v>
      </c>
      <c r="N459" s="142"/>
      <c r="O459" s="142"/>
      <c r="P459" s="142"/>
      <c r="Q459" s="142"/>
      <c r="R459" s="141"/>
      <c r="S459" s="141"/>
      <c r="T459" s="141"/>
      <c r="U459" s="141"/>
      <c r="V459" s="141"/>
      <c r="W459" s="141"/>
      <c r="X459" s="141"/>
      <c r="Y459" s="141"/>
      <c r="Z459" s="178">
        <f t="shared" si="122"/>
        <v>0</v>
      </c>
      <c r="AA459" s="179">
        <f t="shared" si="123"/>
        <v>0</v>
      </c>
      <c r="AB459" s="366">
        <f t="shared" si="124"/>
        <v>0</v>
      </c>
      <c r="AD459">
        <f t="shared" si="106"/>
        <v>0</v>
      </c>
      <c r="AE459" s="402">
        <f t="shared" si="107"/>
        <v>0</v>
      </c>
      <c r="AF459" s="175">
        <f t="shared" si="108"/>
        <v>0</v>
      </c>
      <c r="AG459" s="175">
        <f t="shared" si="109"/>
        <v>0</v>
      </c>
      <c r="AH459" s="175">
        <f t="shared" si="110"/>
        <v>0</v>
      </c>
      <c r="AI459" s="175">
        <f t="shared" si="111"/>
        <v>0</v>
      </c>
      <c r="AJ459" s="175">
        <f t="shared" si="112"/>
        <v>0</v>
      </c>
      <c r="AK459" s="396">
        <f t="shared" si="113"/>
        <v>0</v>
      </c>
      <c r="AL459" s="175"/>
      <c r="AM459" s="175">
        <f t="shared" si="114"/>
        <v>0</v>
      </c>
      <c r="AN459" s="175">
        <f t="shared" si="115"/>
        <v>0</v>
      </c>
      <c r="AO459" s="175">
        <f t="shared" si="116"/>
        <v>0</v>
      </c>
      <c r="AP459" s="175">
        <f t="shared" si="117"/>
        <v>0</v>
      </c>
      <c r="AQ459" s="175">
        <f t="shared" si="118"/>
        <v>0</v>
      </c>
      <c r="AR459" s="175">
        <f t="shared" si="119"/>
        <v>0</v>
      </c>
      <c r="AS459" s="401">
        <f t="shared" si="120"/>
        <v>0</v>
      </c>
    </row>
    <row r="460" spans="2:45" ht="16.5" hidden="1" thickBot="1">
      <c r="B460" s="425"/>
      <c r="C460" s="375">
        <v>17</v>
      </c>
      <c r="D460" s="113"/>
      <c r="E460" s="271"/>
      <c r="F460" s="111"/>
      <c r="G460" s="131"/>
      <c r="H460" s="131"/>
      <c r="I460" s="110" t="s">
        <v>40</v>
      </c>
      <c r="J460" s="155"/>
      <c r="K460" s="156"/>
      <c r="L460" s="208"/>
      <c r="M460" s="166" t="str">
        <f t="shared" si="121"/>
        <v>GC Weißensberg</v>
      </c>
      <c r="N460" s="142"/>
      <c r="O460" s="142"/>
      <c r="P460" s="142"/>
      <c r="Q460" s="142"/>
      <c r="R460" s="141"/>
      <c r="S460" s="141"/>
      <c r="T460" s="141"/>
      <c r="U460" s="141"/>
      <c r="V460" s="141"/>
      <c r="W460" s="141"/>
      <c r="X460" s="141"/>
      <c r="Y460" s="141"/>
      <c r="Z460" s="178">
        <f t="shared" si="122"/>
        <v>0</v>
      </c>
      <c r="AA460" s="179">
        <f t="shared" si="123"/>
        <v>0</v>
      </c>
      <c r="AB460" s="366">
        <f t="shared" si="124"/>
        <v>0</v>
      </c>
      <c r="AD460">
        <f t="shared" si="106"/>
        <v>0</v>
      </c>
      <c r="AE460" s="402">
        <f t="shared" si="107"/>
        <v>0</v>
      </c>
      <c r="AF460" s="175">
        <f t="shared" si="108"/>
        <v>0</v>
      </c>
      <c r="AG460" s="175">
        <f t="shared" si="109"/>
        <v>0</v>
      </c>
      <c r="AH460" s="175">
        <f t="shared" si="110"/>
        <v>0</v>
      </c>
      <c r="AI460" s="175">
        <f t="shared" si="111"/>
        <v>0</v>
      </c>
      <c r="AJ460" s="175">
        <f t="shared" si="112"/>
        <v>0</v>
      </c>
      <c r="AK460" s="396">
        <f t="shared" si="113"/>
        <v>0</v>
      </c>
      <c r="AL460" s="175"/>
      <c r="AM460" s="175">
        <f t="shared" si="114"/>
        <v>0</v>
      </c>
      <c r="AN460" s="175">
        <f t="shared" si="115"/>
        <v>0</v>
      </c>
      <c r="AO460" s="175">
        <f t="shared" si="116"/>
        <v>0</v>
      </c>
      <c r="AP460" s="175">
        <f t="shared" si="117"/>
        <v>0</v>
      </c>
      <c r="AQ460" s="175">
        <f t="shared" si="118"/>
        <v>0</v>
      </c>
      <c r="AR460" s="175">
        <f t="shared" si="119"/>
        <v>0</v>
      </c>
      <c r="AS460" s="401">
        <f t="shared" si="120"/>
        <v>0</v>
      </c>
    </row>
    <row r="461" spans="2:45" ht="16.5" hidden="1" thickBot="1">
      <c r="B461" s="425"/>
      <c r="C461" s="375">
        <v>18</v>
      </c>
      <c r="D461" s="113"/>
      <c r="E461" s="271"/>
      <c r="F461" s="111"/>
      <c r="G461" s="131"/>
      <c r="H461" s="131"/>
      <c r="I461" s="110" t="s">
        <v>40</v>
      </c>
      <c r="J461" s="155"/>
      <c r="K461" s="156"/>
      <c r="L461" s="208"/>
      <c r="M461" s="166" t="str">
        <f t="shared" si="121"/>
        <v>GC Weißensberg</v>
      </c>
      <c r="N461" s="142"/>
      <c r="O461" s="142"/>
      <c r="P461" s="142"/>
      <c r="Q461" s="142"/>
      <c r="R461" s="141"/>
      <c r="S461" s="141"/>
      <c r="T461" s="141"/>
      <c r="U461" s="141"/>
      <c r="V461" s="141"/>
      <c r="W461" s="141"/>
      <c r="X461" s="141"/>
      <c r="Y461" s="141"/>
      <c r="Z461" s="178">
        <f t="shared" si="122"/>
        <v>0</v>
      </c>
      <c r="AA461" s="179">
        <f t="shared" si="123"/>
        <v>0</v>
      </c>
      <c r="AB461" s="366">
        <f t="shared" si="124"/>
        <v>0</v>
      </c>
      <c r="AD461">
        <f t="shared" si="106"/>
        <v>0</v>
      </c>
      <c r="AE461" s="402">
        <f t="shared" si="107"/>
        <v>0</v>
      </c>
      <c r="AF461" s="175">
        <f t="shared" si="108"/>
        <v>0</v>
      </c>
      <c r="AG461" s="175">
        <f t="shared" si="109"/>
        <v>0</v>
      </c>
      <c r="AH461" s="175">
        <f t="shared" si="110"/>
        <v>0</v>
      </c>
      <c r="AI461" s="175">
        <f t="shared" si="111"/>
        <v>0</v>
      </c>
      <c r="AJ461" s="175">
        <f t="shared" si="112"/>
        <v>0</v>
      </c>
      <c r="AK461" s="396">
        <f t="shared" si="113"/>
        <v>0</v>
      </c>
      <c r="AL461" s="175"/>
      <c r="AM461" s="175">
        <f t="shared" si="114"/>
        <v>0</v>
      </c>
      <c r="AN461" s="175">
        <f t="shared" si="115"/>
        <v>0</v>
      </c>
      <c r="AO461" s="175">
        <f t="shared" si="116"/>
        <v>0</v>
      </c>
      <c r="AP461" s="175">
        <f t="shared" si="117"/>
        <v>0</v>
      </c>
      <c r="AQ461" s="175">
        <f t="shared" si="118"/>
        <v>0</v>
      </c>
      <c r="AR461" s="175">
        <f t="shared" si="119"/>
        <v>0</v>
      </c>
      <c r="AS461" s="401">
        <f t="shared" si="120"/>
        <v>0</v>
      </c>
    </row>
    <row r="462" spans="2:45" ht="16.5" hidden="1" thickBot="1">
      <c r="B462" s="425"/>
      <c r="C462" s="375">
        <v>19</v>
      </c>
      <c r="D462" s="113"/>
      <c r="E462" s="271"/>
      <c r="F462" s="111"/>
      <c r="G462" s="131"/>
      <c r="H462" s="131"/>
      <c r="I462" s="110" t="s">
        <v>40</v>
      </c>
      <c r="J462" s="155"/>
      <c r="K462" s="156"/>
      <c r="L462" s="208"/>
      <c r="M462" s="166" t="str">
        <f t="shared" si="121"/>
        <v>GC Weißensberg</v>
      </c>
      <c r="N462" s="142"/>
      <c r="O462" s="142"/>
      <c r="P462" s="142"/>
      <c r="Q462" s="142"/>
      <c r="R462" s="141"/>
      <c r="S462" s="141"/>
      <c r="T462" s="141"/>
      <c r="U462" s="141"/>
      <c r="V462" s="141"/>
      <c r="W462" s="141"/>
      <c r="X462" s="141"/>
      <c r="Y462" s="141"/>
      <c r="Z462" s="178">
        <f t="shared" si="122"/>
        <v>0</v>
      </c>
      <c r="AA462" s="179">
        <f t="shared" si="123"/>
        <v>0</v>
      </c>
      <c r="AB462" s="366">
        <f t="shared" si="124"/>
        <v>0</v>
      </c>
      <c r="AD462">
        <f t="shared" si="106"/>
        <v>0</v>
      </c>
      <c r="AE462" s="402">
        <f t="shared" si="107"/>
        <v>0</v>
      </c>
      <c r="AF462" s="175">
        <f t="shared" si="108"/>
        <v>0</v>
      </c>
      <c r="AG462" s="175">
        <f t="shared" si="109"/>
        <v>0</v>
      </c>
      <c r="AH462" s="175">
        <f t="shared" si="110"/>
        <v>0</v>
      </c>
      <c r="AI462" s="175">
        <f t="shared" si="111"/>
        <v>0</v>
      </c>
      <c r="AJ462" s="175">
        <f t="shared" si="112"/>
        <v>0</v>
      </c>
      <c r="AK462" s="396">
        <f t="shared" si="113"/>
        <v>0</v>
      </c>
      <c r="AL462" s="175"/>
      <c r="AM462" s="175">
        <f t="shared" si="114"/>
        <v>0</v>
      </c>
      <c r="AN462" s="175">
        <f t="shared" si="115"/>
        <v>0</v>
      </c>
      <c r="AO462" s="175">
        <f t="shared" si="116"/>
        <v>0</v>
      </c>
      <c r="AP462" s="175">
        <f t="shared" si="117"/>
        <v>0</v>
      </c>
      <c r="AQ462" s="175">
        <f t="shared" si="118"/>
        <v>0</v>
      </c>
      <c r="AR462" s="175">
        <f t="shared" si="119"/>
        <v>0</v>
      </c>
      <c r="AS462" s="401">
        <f t="shared" si="120"/>
        <v>0</v>
      </c>
    </row>
    <row r="463" spans="2:45" ht="18" hidden="1" thickBot="1">
      <c r="B463" s="425"/>
      <c r="C463" s="375">
        <v>20</v>
      </c>
      <c r="D463" s="113"/>
      <c r="E463" s="271"/>
      <c r="F463" s="111"/>
      <c r="G463" s="131"/>
      <c r="H463" s="131"/>
      <c r="I463" s="110" t="s">
        <v>40</v>
      </c>
      <c r="J463" s="155"/>
      <c r="K463" s="156"/>
      <c r="L463" s="208"/>
      <c r="M463" s="166" t="str">
        <f t="shared" si="121"/>
        <v>GC Weißensberg</v>
      </c>
      <c r="N463" s="142"/>
      <c r="O463" s="142"/>
      <c r="P463" s="142"/>
      <c r="Q463" s="142"/>
      <c r="R463" s="141"/>
      <c r="S463" s="141"/>
      <c r="T463" s="141"/>
      <c r="U463" s="141"/>
      <c r="V463" s="141"/>
      <c r="W463" s="141"/>
      <c r="X463" s="141"/>
      <c r="Y463" s="141"/>
      <c r="Z463" s="178">
        <f t="shared" si="122"/>
        <v>0</v>
      </c>
      <c r="AA463" s="179">
        <f t="shared" si="123"/>
        <v>0</v>
      </c>
      <c r="AB463" s="366">
        <f t="shared" si="124"/>
        <v>0</v>
      </c>
      <c r="AD463">
        <f t="shared" si="106"/>
        <v>0</v>
      </c>
      <c r="AE463" s="402">
        <f t="shared" si="107"/>
        <v>0</v>
      </c>
      <c r="AF463" s="175">
        <f t="shared" si="108"/>
        <v>0</v>
      </c>
      <c r="AG463" s="175">
        <f t="shared" si="109"/>
        <v>0</v>
      </c>
      <c r="AH463" s="175">
        <f t="shared" si="110"/>
        <v>0</v>
      </c>
      <c r="AI463" s="175">
        <f t="shared" si="111"/>
        <v>0</v>
      </c>
      <c r="AJ463" s="175">
        <f t="shared" si="112"/>
        <v>0</v>
      </c>
      <c r="AK463" s="396">
        <f t="shared" si="113"/>
        <v>0</v>
      </c>
      <c r="AL463" s="175"/>
      <c r="AM463" s="175">
        <f t="shared" si="114"/>
        <v>0</v>
      </c>
      <c r="AN463" s="175">
        <f t="shared" si="115"/>
        <v>0</v>
      </c>
      <c r="AO463" s="175">
        <f t="shared" si="116"/>
        <v>0</v>
      </c>
      <c r="AP463" s="175">
        <f t="shared" si="117"/>
        <v>0</v>
      </c>
      <c r="AQ463" s="175">
        <f t="shared" si="118"/>
        <v>0</v>
      </c>
      <c r="AR463" s="175">
        <f t="shared" si="119"/>
        <v>0</v>
      </c>
      <c r="AS463" s="401">
        <f t="shared" si="120"/>
        <v>0</v>
      </c>
    </row>
    <row r="464" spans="2:45" ht="16.5" hidden="1" thickBot="1">
      <c r="B464" s="425"/>
      <c r="C464" s="375">
        <v>21</v>
      </c>
      <c r="D464" s="113"/>
      <c r="E464" s="271"/>
      <c r="F464" s="111"/>
      <c r="G464" s="131"/>
      <c r="H464" s="131"/>
      <c r="I464" s="110" t="s">
        <v>40</v>
      </c>
      <c r="J464" s="155"/>
      <c r="K464" s="156"/>
      <c r="L464" s="208"/>
      <c r="M464" s="166" t="str">
        <f t="shared" si="121"/>
        <v>GC Weißensberg</v>
      </c>
      <c r="N464" s="142"/>
      <c r="O464" s="142"/>
      <c r="P464" s="142"/>
      <c r="Q464" s="142"/>
      <c r="R464" s="141"/>
      <c r="S464" s="141"/>
      <c r="T464" s="141"/>
      <c r="U464" s="141"/>
      <c r="V464" s="141"/>
      <c r="W464" s="141"/>
      <c r="X464" s="141"/>
      <c r="Y464" s="141"/>
      <c r="Z464" s="178">
        <f t="shared" si="122"/>
        <v>0</v>
      </c>
      <c r="AA464" s="179">
        <f t="shared" si="123"/>
        <v>0</v>
      </c>
      <c r="AB464" s="366">
        <f t="shared" si="124"/>
        <v>0</v>
      </c>
      <c r="AD464">
        <f t="shared" si="106"/>
        <v>0</v>
      </c>
      <c r="AE464" s="402">
        <f t="shared" si="107"/>
        <v>0</v>
      </c>
      <c r="AF464" s="175">
        <f t="shared" si="108"/>
        <v>0</v>
      </c>
      <c r="AG464" s="175">
        <f t="shared" si="109"/>
        <v>0</v>
      </c>
      <c r="AH464" s="175">
        <f t="shared" si="110"/>
        <v>0</v>
      </c>
      <c r="AI464" s="175">
        <f t="shared" si="111"/>
        <v>0</v>
      </c>
      <c r="AJ464" s="175">
        <f t="shared" si="112"/>
        <v>0</v>
      </c>
      <c r="AK464" s="396">
        <f t="shared" si="113"/>
        <v>0</v>
      </c>
      <c r="AL464" s="175"/>
      <c r="AM464" s="175">
        <f t="shared" si="114"/>
        <v>0</v>
      </c>
      <c r="AN464" s="175">
        <f t="shared" si="115"/>
        <v>0</v>
      </c>
      <c r="AO464" s="175">
        <f t="shared" si="116"/>
        <v>0</v>
      </c>
      <c r="AP464" s="175">
        <f t="shared" si="117"/>
        <v>0</v>
      </c>
      <c r="AQ464" s="175">
        <f t="shared" si="118"/>
        <v>0</v>
      </c>
      <c r="AR464" s="175">
        <f t="shared" si="119"/>
        <v>0</v>
      </c>
      <c r="AS464" s="401">
        <f t="shared" si="120"/>
        <v>0</v>
      </c>
    </row>
    <row r="465" spans="2:45" ht="18" hidden="1" thickBot="1">
      <c r="B465" s="425"/>
      <c r="C465" s="375">
        <v>22</v>
      </c>
      <c r="D465" s="113"/>
      <c r="E465" s="271"/>
      <c r="F465" s="111"/>
      <c r="G465" s="131"/>
      <c r="H465" s="131"/>
      <c r="I465" s="110" t="s">
        <v>40</v>
      </c>
      <c r="J465" s="155"/>
      <c r="K465" s="156"/>
      <c r="L465" s="208"/>
      <c r="M465" s="166" t="str">
        <f t="shared" si="121"/>
        <v>GC Weißensberg</v>
      </c>
      <c r="N465" s="142"/>
      <c r="O465" s="142"/>
      <c r="P465" s="142"/>
      <c r="Q465" s="142"/>
      <c r="R465" s="141"/>
      <c r="S465" s="141"/>
      <c r="T465" s="141"/>
      <c r="U465" s="141"/>
      <c r="V465" s="141"/>
      <c r="W465" s="141"/>
      <c r="X465" s="141"/>
      <c r="Y465" s="141"/>
      <c r="Z465" s="178">
        <f t="shared" si="122"/>
        <v>0</v>
      </c>
      <c r="AA465" s="179">
        <f t="shared" si="123"/>
        <v>0</v>
      </c>
      <c r="AB465" s="366">
        <f t="shared" si="124"/>
        <v>0</v>
      </c>
      <c r="AD465">
        <f t="shared" si="106"/>
        <v>0</v>
      </c>
      <c r="AE465" s="402">
        <f t="shared" si="107"/>
        <v>0</v>
      </c>
      <c r="AF465" s="175">
        <f t="shared" si="108"/>
        <v>0</v>
      </c>
      <c r="AG465" s="175">
        <f t="shared" si="109"/>
        <v>0</v>
      </c>
      <c r="AH465" s="175">
        <f t="shared" si="110"/>
        <v>0</v>
      </c>
      <c r="AI465" s="175">
        <f t="shared" si="111"/>
        <v>0</v>
      </c>
      <c r="AJ465" s="175">
        <f t="shared" si="112"/>
        <v>0</v>
      </c>
      <c r="AK465" s="396">
        <f t="shared" si="113"/>
        <v>0</v>
      </c>
      <c r="AL465" s="175"/>
      <c r="AM465" s="175">
        <f t="shared" si="114"/>
        <v>0</v>
      </c>
      <c r="AN465" s="175">
        <f t="shared" si="115"/>
        <v>0</v>
      </c>
      <c r="AO465" s="175">
        <f t="shared" si="116"/>
        <v>0</v>
      </c>
      <c r="AP465" s="175">
        <f t="shared" si="117"/>
        <v>0</v>
      </c>
      <c r="AQ465" s="175">
        <f t="shared" si="118"/>
        <v>0</v>
      </c>
      <c r="AR465" s="175">
        <f t="shared" si="119"/>
        <v>0</v>
      </c>
      <c r="AS465" s="401">
        <f t="shared" si="120"/>
        <v>0</v>
      </c>
    </row>
    <row r="466" spans="2:45" ht="18" hidden="1" thickBot="1">
      <c r="B466" s="425"/>
      <c r="C466" s="375">
        <v>23</v>
      </c>
      <c r="D466" s="113"/>
      <c r="E466" s="271"/>
      <c r="F466" s="111"/>
      <c r="G466" s="131"/>
      <c r="H466" s="131"/>
      <c r="I466" s="110" t="s">
        <v>40</v>
      </c>
      <c r="J466" s="155"/>
      <c r="K466" s="156"/>
      <c r="L466" s="208"/>
      <c r="M466" s="166" t="str">
        <f t="shared" si="121"/>
        <v>GC Weißensberg</v>
      </c>
      <c r="N466" s="183"/>
      <c r="O466" s="183"/>
      <c r="P466" s="183"/>
      <c r="Q466" s="183"/>
      <c r="R466" s="179"/>
      <c r="S466" s="179"/>
      <c r="T466" s="179"/>
      <c r="U466" s="179"/>
      <c r="V466" s="179"/>
      <c r="W466" s="179"/>
      <c r="X466" s="179"/>
      <c r="Y466" s="179"/>
      <c r="Z466" s="178">
        <f aca="true" t="shared" si="125" ref="Z466:Z477">SUM(N466,P466,R466,T466,V466,X466,-AK466)</f>
        <v>0</v>
      </c>
      <c r="AA466" s="179">
        <f aca="true" t="shared" si="126" ref="AA466:AA477">SUM(O466,Q466,S466,U466,W466,Y466,-AS466)</f>
        <v>0</v>
      </c>
      <c r="AB466" s="366">
        <f t="shared" si="124"/>
        <v>0</v>
      </c>
      <c r="AD466">
        <f t="shared" si="106"/>
        <v>0</v>
      </c>
      <c r="AE466" s="402">
        <f t="shared" si="107"/>
        <v>0</v>
      </c>
      <c r="AF466" s="175">
        <f t="shared" si="108"/>
        <v>0</v>
      </c>
      <c r="AG466" s="175">
        <f t="shared" si="109"/>
        <v>0</v>
      </c>
      <c r="AH466" s="175">
        <f t="shared" si="110"/>
        <v>0</v>
      </c>
      <c r="AI466" s="175">
        <f t="shared" si="111"/>
        <v>0</v>
      </c>
      <c r="AJ466" s="175">
        <f t="shared" si="112"/>
        <v>0</v>
      </c>
      <c r="AK466" s="396">
        <f t="shared" si="113"/>
        <v>0</v>
      </c>
      <c r="AL466" s="175"/>
      <c r="AM466" s="175">
        <f t="shared" si="114"/>
        <v>0</v>
      </c>
      <c r="AN466" s="175">
        <f t="shared" si="115"/>
        <v>0</v>
      </c>
      <c r="AO466" s="175">
        <f t="shared" si="116"/>
        <v>0</v>
      </c>
      <c r="AP466" s="175">
        <f t="shared" si="117"/>
        <v>0</v>
      </c>
      <c r="AQ466" s="175">
        <f t="shared" si="118"/>
        <v>0</v>
      </c>
      <c r="AR466" s="175">
        <f t="shared" si="119"/>
        <v>0</v>
      </c>
      <c r="AS466" s="401">
        <f t="shared" si="120"/>
        <v>0</v>
      </c>
    </row>
    <row r="467" spans="2:45" ht="18" hidden="1" thickBot="1">
      <c r="B467" s="425"/>
      <c r="C467" s="375">
        <v>24</v>
      </c>
      <c r="D467" s="113"/>
      <c r="E467" s="271"/>
      <c r="F467" s="111"/>
      <c r="G467" s="131"/>
      <c r="H467" s="131"/>
      <c r="I467" s="110" t="s">
        <v>40</v>
      </c>
      <c r="J467" s="155"/>
      <c r="K467" s="156"/>
      <c r="L467" s="208"/>
      <c r="M467" s="166" t="str">
        <f t="shared" si="121"/>
        <v>GC Weißensberg</v>
      </c>
      <c r="N467" s="183"/>
      <c r="O467" s="183"/>
      <c r="P467" s="183"/>
      <c r="Q467" s="183"/>
      <c r="R467" s="179"/>
      <c r="S467" s="179"/>
      <c r="T467" s="179"/>
      <c r="U467" s="179"/>
      <c r="V467" s="179"/>
      <c r="W467" s="179"/>
      <c r="X467" s="179"/>
      <c r="Y467" s="179"/>
      <c r="Z467" s="178">
        <f t="shared" si="125"/>
        <v>0</v>
      </c>
      <c r="AA467" s="179">
        <f t="shared" si="126"/>
        <v>0</v>
      </c>
      <c r="AB467" s="366">
        <f t="shared" si="124"/>
        <v>0</v>
      </c>
      <c r="AD467">
        <f t="shared" si="106"/>
        <v>0</v>
      </c>
      <c r="AE467" s="402">
        <f t="shared" si="107"/>
        <v>0</v>
      </c>
      <c r="AF467" s="175">
        <f t="shared" si="108"/>
        <v>0</v>
      </c>
      <c r="AG467" s="175">
        <f t="shared" si="109"/>
        <v>0</v>
      </c>
      <c r="AH467" s="175">
        <f t="shared" si="110"/>
        <v>0</v>
      </c>
      <c r="AI467" s="175">
        <f t="shared" si="111"/>
        <v>0</v>
      </c>
      <c r="AJ467" s="175">
        <f t="shared" si="112"/>
        <v>0</v>
      </c>
      <c r="AK467" s="396">
        <f t="shared" si="113"/>
        <v>0</v>
      </c>
      <c r="AL467" s="175"/>
      <c r="AM467" s="175">
        <f t="shared" si="114"/>
        <v>0</v>
      </c>
      <c r="AN467" s="175">
        <f t="shared" si="115"/>
        <v>0</v>
      </c>
      <c r="AO467" s="175">
        <f t="shared" si="116"/>
        <v>0</v>
      </c>
      <c r="AP467" s="175">
        <f t="shared" si="117"/>
        <v>0</v>
      </c>
      <c r="AQ467" s="175">
        <f t="shared" si="118"/>
        <v>0</v>
      </c>
      <c r="AR467" s="175">
        <f t="shared" si="119"/>
        <v>0</v>
      </c>
      <c r="AS467" s="401">
        <f t="shared" si="120"/>
        <v>0</v>
      </c>
    </row>
    <row r="468" spans="2:45" ht="18" hidden="1" thickBot="1">
      <c r="B468" s="425"/>
      <c r="C468" s="375">
        <v>25</v>
      </c>
      <c r="D468" s="113"/>
      <c r="E468" s="271"/>
      <c r="F468" s="111"/>
      <c r="G468" s="131"/>
      <c r="H468" s="131"/>
      <c r="I468" s="110" t="s">
        <v>40</v>
      </c>
      <c r="J468" s="155"/>
      <c r="K468" s="156"/>
      <c r="L468" s="208"/>
      <c r="M468" s="166" t="str">
        <f t="shared" si="121"/>
        <v>GC Weißensberg</v>
      </c>
      <c r="N468" s="183"/>
      <c r="O468" s="183"/>
      <c r="P468" s="179"/>
      <c r="Q468" s="179"/>
      <c r="R468" s="179"/>
      <c r="S468" s="179"/>
      <c r="T468" s="179"/>
      <c r="U468" s="179"/>
      <c r="V468" s="179"/>
      <c r="W468" s="179"/>
      <c r="X468" s="179"/>
      <c r="Y468" s="179"/>
      <c r="Z468" s="178">
        <f t="shared" si="125"/>
        <v>0</v>
      </c>
      <c r="AA468" s="179">
        <f t="shared" si="126"/>
        <v>0</v>
      </c>
      <c r="AB468" s="366">
        <f t="shared" si="124"/>
        <v>0</v>
      </c>
      <c r="AD468">
        <f t="shared" si="106"/>
        <v>0</v>
      </c>
      <c r="AE468" s="402">
        <f t="shared" si="107"/>
        <v>0</v>
      </c>
      <c r="AF468" s="175">
        <f t="shared" si="108"/>
        <v>0</v>
      </c>
      <c r="AG468" s="175">
        <f t="shared" si="109"/>
        <v>0</v>
      </c>
      <c r="AH468" s="175">
        <f t="shared" si="110"/>
        <v>0</v>
      </c>
      <c r="AI468" s="175">
        <f t="shared" si="111"/>
        <v>0</v>
      </c>
      <c r="AJ468" s="175">
        <f t="shared" si="112"/>
        <v>0</v>
      </c>
      <c r="AK468" s="396">
        <f t="shared" si="113"/>
        <v>0</v>
      </c>
      <c r="AL468" s="175"/>
      <c r="AM468" s="175">
        <f t="shared" si="114"/>
        <v>0</v>
      </c>
      <c r="AN468" s="175">
        <f t="shared" si="115"/>
        <v>0</v>
      </c>
      <c r="AO468" s="175">
        <f t="shared" si="116"/>
        <v>0</v>
      </c>
      <c r="AP468" s="175">
        <f t="shared" si="117"/>
        <v>0</v>
      </c>
      <c r="AQ468" s="175">
        <f t="shared" si="118"/>
        <v>0</v>
      </c>
      <c r="AR468" s="175">
        <f t="shared" si="119"/>
        <v>0</v>
      </c>
      <c r="AS468" s="401">
        <f t="shared" si="120"/>
        <v>0</v>
      </c>
    </row>
    <row r="469" spans="2:45" ht="18" hidden="1" thickBot="1">
      <c r="B469" s="425"/>
      <c r="C469" s="375">
        <v>26</v>
      </c>
      <c r="D469" s="113"/>
      <c r="E469" s="271"/>
      <c r="F469" s="111"/>
      <c r="G469" s="131"/>
      <c r="H469" s="131"/>
      <c r="I469" s="110" t="s">
        <v>40</v>
      </c>
      <c r="J469" s="155"/>
      <c r="K469" s="156"/>
      <c r="L469" s="208"/>
      <c r="M469" s="166" t="str">
        <f t="shared" si="121"/>
        <v>GC Weißensberg</v>
      </c>
      <c r="N469" s="142"/>
      <c r="O469" s="142"/>
      <c r="P469" s="142"/>
      <c r="Q469" s="142"/>
      <c r="R469" s="141"/>
      <c r="S469" s="141"/>
      <c r="T469" s="141"/>
      <c r="U469" s="141"/>
      <c r="V469" s="141"/>
      <c r="W469" s="141"/>
      <c r="X469" s="141"/>
      <c r="Y469" s="141"/>
      <c r="Z469" s="178">
        <f t="shared" si="125"/>
        <v>0</v>
      </c>
      <c r="AA469" s="179">
        <f t="shared" si="126"/>
        <v>0</v>
      </c>
      <c r="AB469" s="366">
        <f t="shared" si="124"/>
        <v>0</v>
      </c>
      <c r="AD469">
        <f t="shared" si="106"/>
        <v>0</v>
      </c>
      <c r="AE469" s="402">
        <f t="shared" si="107"/>
        <v>0</v>
      </c>
      <c r="AF469" s="175">
        <f t="shared" si="108"/>
        <v>0</v>
      </c>
      <c r="AG469" s="175">
        <f t="shared" si="109"/>
        <v>0</v>
      </c>
      <c r="AH469" s="175">
        <f t="shared" si="110"/>
        <v>0</v>
      </c>
      <c r="AI469" s="175">
        <f t="shared" si="111"/>
        <v>0</v>
      </c>
      <c r="AJ469" s="175">
        <f t="shared" si="112"/>
        <v>0</v>
      </c>
      <c r="AK469" s="396">
        <f t="shared" si="113"/>
        <v>0</v>
      </c>
      <c r="AL469" s="175"/>
      <c r="AM469" s="175">
        <f t="shared" si="114"/>
        <v>0</v>
      </c>
      <c r="AN469" s="175">
        <f t="shared" si="115"/>
        <v>0</v>
      </c>
      <c r="AO469" s="175">
        <f t="shared" si="116"/>
        <v>0</v>
      </c>
      <c r="AP469" s="175">
        <f t="shared" si="117"/>
        <v>0</v>
      </c>
      <c r="AQ469" s="175">
        <f t="shared" si="118"/>
        <v>0</v>
      </c>
      <c r="AR469" s="175">
        <f t="shared" si="119"/>
        <v>0</v>
      </c>
      <c r="AS469" s="401">
        <f t="shared" si="120"/>
        <v>0</v>
      </c>
    </row>
    <row r="470" spans="2:45" ht="18" hidden="1" thickBot="1">
      <c r="B470" s="425"/>
      <c r="C470" s="375">
        <v>27</v>
      </c>
      <c r="D470" s="113"/>
      <c r="E470" s="271"/>
      <c r="F470" s="111"/>
      <c r="G470" s="131"/>
      <c r="H470" s="131"/>
      <c r="I470" s="110" t="s">
        <v>40</v>
      </c>
      <c r="J470" s="155"/>
      <c r="K470" s="156"/>
      <c r="L470" s="208"/>
      <c r="M470" s="166" t="str">
        <f t="shared" si="121"/>
        <v>GC Weißensberg</v>
      </c>
      <c r="N470" s="183"/>
      <c r="O470" s="183"/>
      <c r="P470" s="183"/>
      <c r="Q470" s="183"/>
      <c r="R470" s="179"/>
      <c r="S470" s="179"/>
      <c r="T470" s="179"/>
      <c r="U470" s="179"/>
      <c r="V470" s="179"/>
      <c r="W470" s="179"/>
      <c r="X470" s="179"/>
      <c r="Y470" s="179"/>
      <c r="Z470" s="178">
        <f t="shared" si="125"/>
        <v>0</v>
      </c>
      <c r="AA470" s="179">
        <f t="shared" si="126"/>
        <v>0</v>
      </c>
      <c r="AB470" s="366">
        <f t="shared" si="124"/>
        <v>0</v>
      </c>
      <c r="AD470">
        <f t="shared" si="106"/>
        <v>0</v>
      </c>
      <c r="AE470" s="402">
        <f t="shared" si="107"/>
        <v>0</v>
      </c>
      <c r="AF470" s="175">
        <f t="shared" si="108"/>
        <v>0</v>
      </c>
      <c r="AG470" s="175">
        <f t="shared" si="109"/>
        <v>0</v>
      </c>
      <c r="AH470" s="175">
        <f t="shared" si="110"/>
        <v>0</v>
      </c>
      <c r="AI470" s="175">
        <f t="shared" si="111"/>
        <v>0</v>
      </c>
      <c r="AJ470" s="175">
        <f t="shared" si="112"/>
        <v>0</v>
      </c>
      <c r="AK470" s="396">
        <f t="shared" si="113"/>
        <v>0</v>
      </c>
      <c r="AL470" s="175"/>
      <c r="AM470" s="175">
        <f t="shared" si="114"/>
        <v>0</v>
      </c>
      <c r="AN470" s="175">
        <f t="shared" si="115"/>
        <v>0</v>
      </c>
      <c r="AO470" s="175">
        <f t="shared" si="116"/>
        <v>0</v>
      </c>
      <c r="AP470" s="175">
        <f t="shared" si="117"/>
        <v>0</v>
      </c>
      <c r="AQ470" s="175">
        <f t="shared" si="118"/>
        <v>0</v>
      </c>
      <c r="AR470" s="175">
        <f t="shared" si="119"/>
        <v>0</v>
      </c>
      <c r="AS470" s="401">
        <f t="shared" si="120"/>
        <v>0</v>
      </c>
    </row>
    <row r="471" spans="2:45" ht="18" hidden="1" thickBot="1">
      <c r="B471" s="425"/>
      <c r="C471" s="375">
        <v>28</v>
      </c>
      <c r="D471" s="113"/>
      <c r="E471" s="271"/>
      <c r="F471" s="111"/>
      <c r="G471" s="131"/>
      <c r="H471" s="131"/>
      <c r="I471" s="110" t="s">
        <v>40</v>
      </c>
      <c r="J471" s="155"/>
      <c r="K471" s="156"/>
      <c r="L471" s="208"/>
      <c r="M471" s="166" t="str">
        <f t="shared" si="121"/>
        <v>GC Weißensberg</v>
      </c>
      <c r="N471" s="142"/>
      <c r="O471" s="142"/>
      <c r="P471" s="142"/>
      <c r="Q471" s="142"/>
      <c r="R471" s="141"/>
      <c r="S471" s="141"/>
      <c r="T471" s="141"/>
      <c r="U471" s="141"/>
      <c r="V471" s="141"/>
      <c r="W471" s="141"/>
      <c r="X471" s="141"/>
      <c r="Y471" s="141"/>
      <c r="Z471" s="178">
        <f t="shared" si="125"/>
        <v>0</v>
      </c>
      <c r="AA471" s="179">
        <f t="shared" si="126"/>
        <v>0</v>
      </c>
      <c r="AB471" s="366">
        <f t="shared" si="124"/>
        <v>0</v>
      </c>
      <c r="AD471">
        <f t="shared" si="106"/>
        <v>0</v>
      </c>
      <c r="AE471" s="402">
        <f t="shared" si="107"/>
        <v>0</v>
      </c>
      <c r="AF471" s="175">
        <f t="shared" si="108"/>
        <v>0</v>
      </c>
      <c r="AG471" s="175">
        <f t="shared" si="109"/>
        <v>0</v>
      </c>
      <c r="AH471" s="175">
        <f t="shared" si="110"/>
        <v>0</v>
      </c>
      <c r="AI471" s="175">
        <f t="shared" si="111"/>
        <v>0</v>
      </c>
      <c r="AJ471" s="175">
        <f t="shared" si="112"/>
        <v>0</v>
      </c>
      <c r="AK471" s="396">
        <f t="shared" si="113"/>
        <v>0</v>
      </c>
      <c r="AL471" s="175"/>
      <c r="AM471" s="175">
        <f t="shared" si="114"/>
        <v>0</v>
      </c>
      <c r="AN471" s="175">
        <f t="shared" si="115"/>
        <v>0</v>
      </c>
      <c r="AO471" s="175">
        <f t="shared" si="116"/>
        <v>0</v>
      </c>
      <c r="AP471" s="175">
        <f t="shared" si="117"/>
        <v>0</v>
      </c>
      <c r="AQ471" s="175">
        <f t="shared" si="118"/>
        <v>0</v>
      </c>
      <c r="AR471" s="175">
        <f t="shared" si="119"/>
        <v>0</v>
      </c>
      <c r="AS471" s="401">
        <f t="shared" si="120"/>
        <v>0</v>
      </c>
    </row>
    <row r="472" spans="2:45" ht="18" hidden="1" thickBot="1">
      <c r="B472" s="425"/>
      <c r="C472" s="375">
        <v>29</v>
      </c>
      <c r="D472" s="113"/>
      <c r="E472" s="271"/>
      <c r="F472" s="111"/>
      <c r="G472" s="131"/>
      <c r="H472" s="131"/>
      <c r="I472" s="110" t="s">
        <v>40</v>
      </c>
      <c r="J472" s="155"/>
      <c r="K472" s="156"/>
      <c r="L472" s="208"/>
      <c r="M472" s="166" t="str">
        <f t="shared" si="121"/>
        <v>GC Weißensberg</v>
      </c>
      <c r="N472" s="183"/>
      <c r="O472" s="183"/>
      <c r="P472" s="183"/>
      <c r="Q472" s="183"/>
      <c r="R472" s="179"/>
      <c r="S472" s="179"/>
      <c r="T472" s="179"/>
      <c r="U472" s="179"/>
      <c r="V472" s="179"/>
      <c r="W472" s="179"/>
      <c r="X472" s="179"/>
      <c r="Y472" s="179"/>
      <c r="Z472" s="178">
        <f t="shared" si="125"/>
        <v>0</v>
      </c>
      <c r="AA472" s="179">
        <f t="shared" si="126"/>
        <v>0</v>
      </c>
      <c r="AB472" s="366">
        <f t="shared" si="124"/>
        <v>0</v>
      </c>
      <c r="AD472">
        <f t="shared" si="106"/>
        <v>0</v>
      </c>
      <c r="AE472" s="402">
        <f t="shared" si="107"/>
        <v>0</v>
      </c>
      <c r="AF472" s="175">
        <f t="shared" si="108"/>
        <v>0</v>
      </c>
      <c r="AG472" s="175">
        <f t="shared" si="109"/>
        <v>0</v>
      </c>
      <c r="AH472" s="175">
        <f t="shared" si="110"/>
        <v>0</v>
      </c>
      <c r="AI472" s="175">
        <f t="shared" si="111"/>
        <v>0</v>
      </c>
      <c r="AJ472" s="175">
        <f t="shared" si="112"/>
        <v>0</v>
      </c>
      <c r="AK472" s="396">
        <f t="shared" si="113"/>
        <v>0</v>
      </c>
      <c r="AL472" s="175"/>
      <c r="AM472" s="175">
        <f t="shared" si="114"/>
        <v>0</v>
      </c>
      <c r="AN472" s="175">
        <f t="shared" si="115"/>
        <v>0</v>
      </c>
      <c r="AO472" s="175">
        <f t="shared" si="116"/>
        <v>0</v>
      </c>
      <c r="AP472" s="175">
        <f t="shared" si="117"/>
        <v>0</v>
      </c>
      <c r="AQ472" s="175">
        <f t="shared" si="118"/>
        <v>0</v>
      </c>
      <c r="AR472" s="175">
        <f t="shared" si="119"/>
        <v>0</v>
      </c>
      <c r="AS472" s="401">
        <f t="shared" si="120"/>
        <v>0</v>
      </c>
    </row>
    <row r="473" spans="2:45" ht="18" hidden="1" thickBot="1">
      <c r="B473" s="425"/>
      <c r="C473" s="375">
        <v>30</v>
      </c>
      <c r="D473" s="113"/>
      <c r="E473" s="271"/>
      <c r="F473" s="111"/>
      <c r="G473" s="131"/>
      <c r="H473" s="131"/>
      <c r="I473" s="110" t="s">
        <v>40</v>
      </c>
      <c r="J473" s="155"/>
      <c r="K473" s="156"/>
      <c r="L473" s="208"/>
      <c r="M473" s="166" t="str">
        <f t="shared" si="121"/>
        <v>GC Weißensberg</v>
      </c>
      <c r="N473" s="183"/>
      <c r="O473" s="183"/>
      <c r="P473" s="183"/>
      <c r="Q473" s="183"/>
      <c r="R473" s="179"/>
      <c r="S473" s="179"/>
      <c r="T473" s="179"/>
      <c r="U473" s="179"/>
      <c r="V473" s="179"/>
      <c r="W473" s="179"/>
      <c r="X473" s="179"/>
      <c r="Y473" s="179"/>
      <c r="Z473" s="178">
        <f t="shared" si="125"/>
        <v>0</v>
      </c>
      <c r="AA473" s="179">
        <f t="shared" si="126"/>
        <v>0</v>
      </c>
      <c r="AB473" s="366">
        <f t="shared" si="124"/>
        <v>0</v>
      </c>
      <c r="AD473">
        <f t="shared" si="106"/>
        <v>0</v>
      </c>
      <c r="AE473" s="402">
        <f t="shared" si="107"/>
        <v>0</v>
      </c>
      <c r="AF473" s="175">
        <f t="shared" si="108"/>
        <v>0</v>
      </c>
      <c r="AG473" s="175">
        <f t="shared" si="109"/>
        <v>0</v>
      </c>
      <c r="AH473" s="175">
        <f t="shared" si="110"/>
        <v>0</v>
      </c>
      <c r="AI473" s="175">
        <f t="shared" si="111"/>
        <v>0</v>
      </c>
      <c r="AJ473" s="175">
        <f t="shared" si="112"/>
        <v>0</v>
      </c>
      <c r="AK473" s="396">
        <f t="shared" si="113"/>
        <v>0</v>
      </c>
      <c r="AL473" s="175"/>
      <c r="AM473" s="175">
        <f t="shared" si="114"/>
        <v>0</v>
      </c>
      <c r="AN473" s="175">
        <f t="shared" si="115"/>
        <v>0</v>
      </c>
      <c r="AO473" s="175">
        <f t="shared" si="116"/>
        <v>0</v>
      </c>
      <c r="AP473" s="175">
        <f t="shared" si="117"/>
        <v>0</v>
      </c>
      <c r="AQ473" s="175">
        <f t="shared" si="118"/>
        <v>0</v>
      </c>
      <c r="AR473" s="175">
        <f t="shared" si="119"/>
        <v>0</v>
      </c>
      <c r="AS473" s="401">
        <f t="shared" si="120"/>
        <v>0</v>
      </c>
    </row>
    <row r="474" spans="2:45" ht="16.5" hidden="1" thickBot="1">
      <c r="B474" s="425"/>
      <c r="C474" s="375">
        <v>31</v>
      </c>
      <c r="D474" s="113"/>
      <c r="E474" s="271"/>
      <c r="F474" s="111"/>
      <c r="G474" s="131"/>
      <c r="H474" s="131"/>
      <c r="I474" s="112" t="s">
        <v>40</v>
      </c>
      <c r="J474" s="155"/>
      <c r="K474" s="156"/>
      <c r="L474" s="208"/>
      <c r="M474" s="166" t="str">
        <f t="shared" si="121"/>
        <v>GC Weißensberg</v>
      </c>
      <c r="N474" s="183"/>
      <c r="O474" s="183"/>
      <c r="P474" s="183"/>
      <c r="Q474" s="183"/>
      <c r="R474" s="179"/>
      <c r="S474" s="179"/>
      <c r="T474" s="179"/>
      <c r="U474" s="179"/>
      <c r="V474" s="179"/>
      <c r="W474" s="179"/>
      <c r="X474" s="179"/>
      <c r="Y474" s="179"/>
      <c r="Z474" s="178">
        <f t="shared" si="125"/>
        <v>0</v>
      </c>
      <c r="AA474" s="179">
        <f t="shared" si="126"/>
        <v>0</v>
      </c>
      <c r="AB474" s="366">
        <f t="shared" si="124"/>
        <v>0</v>
      </c>
      <c r="AD474">
        <f t="shared" si="106"/>
        <v>0</v>
      </c>
      <c r="AE474" s="402">
        <f t="shared" si="107"/>
        <v>0</v>
      </c>
      <c r="AF474" s="175">
        <f t="shared" si="108"/>
        <v>0</v>
      </c>
      <c r="AG474" s="175">
        <f t="shared" si="109"/>
        <v>0</v>
      </c>
      <c r="AH474" s="175">
        <f t="shared" si="110"/>
        <v>0</v>
      </c>
      <c r="AI474" s="175">
        <f t="shared" si="111"/>
        <v>0</v>
      </c>
      <c r="AJ474" s="175">
        <f t="shared" si="112"/>
        <v>0</v>
      </c>
      <c r="AK474" s="396">
        <f t="shared" si="113"/>
        <v>0</v>
      </c>
      <c r="AL474" s="175"/>
      <c r="AM474" s="175">
        <f t="shared" si="114"/>
        <v>0</v>
      </c>
      <c r="AN474" s="175">
        <f t="shared" si="115"/>
        <v>0</v>
      </c>
      <c r="AO474" s="175">
        <f t="shared" si="116"/>
        <v>0</v>
      </c>
      <c r="AP474" s="175">
        <f t="shared" si="117"/>
        <v>0</v>
      </c>
      <c r="AQ474" s="175">
        <f t="shared" si="118"/>
        <v>0</v>
      </c>
      <c r="AR474" s="175">
        <f t="shared" si="119"/>
        <v>0</v>
      </c>
      <c r="AS474" s="401">
        <f t="shared" si="120"/>
        <v>0</v>
      </c>
    </row>
    <row r="475" spans="2:45" ht="18" hidden="1" thickBot="1">
      <c r="B475" s="425"/>
      <c r="C475" s="375">
        <v>32</v>
      </c>
      <c r="D475" s="113"/>
      <c r="E475" s="271"/>
      <c r="F475" s="111"/>
      <c r="G475" s="131"/>
      <c r="H475" s="131"/>
      <c r="I475" s="110" t="s">
        <v>40</v>
      </c>
      <c r="J475" s="155"/>
      <c r="K475" s="156"/>
      <c r="L475" s="208"/>
      <c r="M475" s="166" t="str">
        <f t="shared" si="121"/>
        <v>GC Weißensberg</v>
      </c>
      <c r="N475" s="142"/>
      <c r="O475" s="142"/>
      <c r="P475" s="142"/>
      <c r="Q475" s="142"/>
      <c r="R475" s="141"/>
      <c r="S475" s="141"/>
      <c r="T475" s="141"/>
      <c r="U475" s="141"/>
      <c r="V475" s="141"/>
      <c r="W475" s="141"/>
      <c r="X475" s="141"/>
      <c r="Y475" s="141"/>
      <c r="Z475" s="178">
        <f t="shared" si="125"/>
        <v>0</v>
      </c>
      <c r="AA475" s="179">
        <f t="shared" si="126"/>
        <v>0</v>
      </c>
      <c r="AB475" s="366">
        <f t="shared" si="124"/>
        <v>0</v>
      </c>
      <c r="AD475">
        <f t="shared" si="106"/>
        <v>0</v>
      </c>
      <c r="AE475" s="402">
        <f t="shared" si="107"/>
        <v>0</v>
      </c>
      <c r="AF475" s="175">
        <f t="shared" si="108"/>
        <v>0</v>
      </c>
      <c r="AG475" s="175">
        <f t="shared" si="109"/>
        <v>0</v>
      </c>
      <c r="AH475" s="175">
        <f t="shared" si="110"/>
        <v>0</v>
      </c>
      <c r="AI475" s="175">
        <f t="shared" si="111"/>
        <v>0</v>
      </c>
      <c r="AJ475" s="175">
        <f t="shared" si="112"/>
        <v>0</v>
      </c>
      <c r="AK475" s="396">
        <f t="shared" si="113"/>
        <v>0</v>
      </c>
      <c r="AL475" s="175"/>
      <c r="AM475" s="175">
        <f t="shared" si="114"/>
        <v>0</v>
      </c>
      <c r="AN475" s="175">
        <f t="shared" si="115"/>
        <v>0</v>
      </c>
      <c r="AO475" s="175">
        <f t="shared" si="116"/>
        <v>0</v>
      </c>
      <c r="AP475" s="175">
        <f t="shared" si="117"/>
        <v>0</v>
      </c>
      <c r="AQ475" s="175">
        <f t="shared" si="118"/>
        <v>0</v>
      </c>
      <c r="AR475" s="175">
        <f t="shared" si="119"/>
        <v>0</v>
      </c>
      <c r="AS475" s="401">
        <f t="shared" si="120"/>
        <v>0</v>
      </c>
    </row>
    <row r="476" spans="2:45" ht="18" hidden="1" thickBot="1">
      <c r="B476" s="425"/>
      <c r="C476" s="375">
        <v>33</v>
      </c>
      <c r="D476" s="113"/>
      <c r="E476" s="130"/>
      <c r="F476" s="111"/>
      <c r="G476" s="131"/>
      <c r="H476" s="131"/>
      <c r="I476" s="110" t="s">
        <v>40</v>
      </c>
      <c r="J476" s="160"/>
      <c r="K476" s="156"/>
      <c r="L476" s="208"/>
      <c r="M476" s="166" t="str">
        <f t="shared" si="121"/>
        <v>GC Weißensberg</v>
      </c>
      <c r="N476" s="183"/>
      <c r="O476" s="183"/>
      <c r="P476" s="183"/>
      <c r="Q476" s="183"/>
      <c r="R476" s="179"/>
      <c r="S476" s="179"/>
      <c r="T476" s="179"/>
      <c r="U476" s="179"/>
      <c r="V476" s="179"/>
      <c r="W476" s="179"/>
      <c r="X476" s="179"/>
      <c r="Y476" s="179"/>
      <c r="Z476" s="178">
        <f t="shared" si="125"/>
        <v>0</v>
      </c>
      <c r="AA476" s="179">
        <f t="shared" si="126"/>
        <v>0</v>
      </c>
      <c r="AB476" s="366">
        <f t="shared" si="124"/>
        <v>0</v>
      </c>
      <c r="AD476">
        <f t="shared" si="106"/>
        <v>0</v>
      </c>
      <c r="AE476" s="402">
        <f t="shared" si="107"/>
        <v>0</v>
      </c>
      <c r="AF476" s="175">
        <f t="shared" si="108"/>
        <v>0</v>
      </c>
      <c r="AG476" s="175">
        <f t="shared" si="109"/>
        <v>0</v>
      </c>
      <c r="AH476" s="175">
        <f t="shared" si="110"/>
        <v>0</v>
      </c>
      <c r="AI476" s="175">
        <f t="shared" si="111"/>
        <v>0</v>
      </c>
      <c r="AJ476" s="175">
        <f t="shared" si="112"/>
        <v>0</v>
      </c>
      <c r="AK476" s="396">
        <f t="shared" si="113"/>
        <v>0</v>
      </c>
      <c r="AL476" s="175"/>
      <c r="AM476" s="175">
        <f t="shared" si="114"/>
        <v>0</v>
      </c>
      <c r="AN476" s="175">
        <f t="shared" si="115"/>
        <v>0</v>
      </c>
      <c r="AO476" s="175">
        <f t="shared" si="116"/>
        <v>0</v>
      </c>
      <c r="AP476" s="175">
        <f t="shared" si="117"/>
        <v>0</v>
      </c>
      <c r="AQ476" s="175">
        <f t="shared" si="118"/>
        <v>0</v>
      </c>
      <c r="AR476" s="175">
        <f t="shared" si="119"/>
        <v>0</v>
      </c>
      <c r="AS476" s="401">
        <f t="shared" si="120"/>
        <v>0</v>
      </c>
    </row>
    <row r="477" spans="2:45" ht="18" hidden="1" thickBot="1">
      <c r="B477" s="425"/>
      <c r="C477" s="375">
        <v>34</v>
      </c>
      <c r="D477" s="113"/>
      <c r="E477" s="130"/>
      <c r="F477" s="111"/>
      <c r="G477" s="131"/>
      <c r="H477" s="131"/>
      <c r="I477" s="110" t="s">
        <v>40</v>
      </c>
      <c r="J477" s="160"/>
      <c r="K477" s="156"/>
      <c r="L477" s="208"/>
      <c r="M477" s="166" t="str">
        <f t="shared" si="121"/>
        <v>GC Weißensberg</v>
      </c>
      <c r="N477" s="183"/>
      <c r="O477" s="183"/>
      <c r="P477" s="183"/>
      <c r="Q477" s="183"/>
      <c r="R477" s="179"/>
      <c r="S477" s="179"/>
      <c r="T477" s="179"/>
      <c r="U477" s="179"/>
      <c r="V477" s="179"/>
      <c r="W477" s="179"/>
      <c r="X477" s="179"/>
      <c r="Y477" s="179"/>
      <c r="Z477" s="178">
        <f t="shared" si="125"/>
        <v>0</v>
      </c>
      <c r="AA477" s="179">
        <f t="shared" si="126"/>
        <v>0</v>
      </c>
      <c r="AB477" s="367">
        <f t="shared" si="124"/>
        <v>0</v>
      </c>
      <c r="AD477">
        <f t="shared" si="106"/>
        <v>0</v>
      </c>
      <c r="AE477" s="402">
        <f t="shared" si="107"/>
        <v>0</v>
      </c>
      <c r="AF477" s="175">
        <f t="shared" si="108"/>
        <v>0</v>
      </c>
      <c r="AG477" s="175">
        <f t="shared" si="109"/>
        <v>0</v>
      </c>
      <c r="AH477" s="175">
        <f t="shared" si="110"/>
        <v>0</v>
      </c>
      <c r="AI477" s="175">
        <f t="shared" si="111"/>
        <v>0</v>
      </c>
      <c r="AJ477" s="175">
        <f t="shared" si="112"/>
        <v>0</v>
      </c>
      <c r="AK477" s="396">
        <f t="shared" si="113"/>
        <v>0</v>
      </c>
      <c r="AL477" s="175"/>
      <c r="AM477" s="175">
        <f t="shared" si="114"/>
        <v>0</v>
      </c>
      <c r="AN477" s="175">
        <f t="shared" si="115"/>
        <v>0</v>
      </c>
      <c r="AO477" s="175">
        <f t="shared" si="116"/>
        <v>0</v>
      </c>
      <c r="AP477" s="175">
        <f t="shared" si="117"/>
        <v>0</v>
      </c>
      <c r="AQ477" s="175">
        <f t="shared" si="118"/>
        <v>0</v>
      </c>
      <c r="AR477" s="175">
        <f t="shared" si="119"/>
        <v>0</v>
      </c>
      <c r="AS477" s="401">
        <f t="shared" si="120"/>
        <v>0</v>
      </c>
    </row>
    <row r="478" spans="2:45" ht="18" hidden="1" thickBot="1">
      <c r="B478" s="425"/>
      <c r="C478" s="373">
        <v>35</v>
      </c>
      <c r="D478" s="143"/>
      <c r="E478" s="130"/>
      <c r="F478" s="111"/>
      <c r="G478" s="131"/>
      <c r="H478" s="131"/>
      <c r="I478" s="110" t="s">
        <v>40</v>
      </c>
      <c r="J478" s="160"/>
      <c r="K478" s="156"/>
      <c r="L478" s="208"/>
      <c r="M478" s="166" t="str">
        <f t="shared" si="121"/>
        <v>GC Weißensberg</v>
      </c>
      <c r="N478" s="183"/>
      <c r="O478" s="183"/>
      <c r="P478" s="183"/>
      <c r="Q478" s="183"/>
      <c r="R478" s="181"/>
      <c r="S478" s="181"/>
      <c r="T478" s="181"/>
      <c r="U478" s="181"/>
      <c r="V478" s="181"/>
      <c r="W478" s="181"/>
      <c r="X478" s="181"/>
      <c r="Y478" s="181"/>
      <c r="Z478" s="180">
        <f aca="true" t="shared" si="127" ref="Z478:AA483">SUM(N478,P478,R478,T478,V478,X478)</f>
        <v>0</v>
      </c>
      <c r="AA478" s="181">
        <f t="shared" si="127"/>
        <v>0</v>
      </c>
      <c r="AB478" s="367">
        <f t="shared" si="124"/>
        <v>0</v>
      </c>
      <c r="AD478">
        <f t="shared" si="106"/>
        <v>0</v>
      </c>
      <c r="AE478" s="402">
        <f t="shared" si="107"/>
        <v>0</v>
      </c>
      <c r="AF478" s="175">
        <f t="shared" si="108"/>
        <v>0</v>
      </c>
      <c r="AG478" s="175">
        <f t="shared" si="109"/>
        <v>0</v>
      </c>
      <c r="AH478" s="175">
        <f t="shared" si="110"/>
        <v>0</v>
      </c>
      <c r="AI478" s="175">
        <f t="shared" si="111"/>
        <v>0</v>
      </c>
      <c r="AJ478" s="175">
        <f t="shared" si="112"/>
        <v>0</v>
      </c>
      <c r="AK478" s="396">
        <f t="shared" si="113"/>
        <v>0</v>
      </c>
      <c r="AL478" s="175"/>
      <c r="AM478" s="175">
        <f t="shared" si="114"/>
        <v>0</v>
      </c>
      <c r="AN478" s="175">
        <f t="shared" si="115"/>
        <v>0</v>
      </c>
      <c r="AO478" s="175">
        <f t="shared" si="116"/>
        <v>0</v>
      </c>
      <c r="AP478" s="175">
        <f t="shared" si="117"/>
        <v>0</v>
      </c>
      <c r="AQ478" s="175">
        <f t="shared" si="118"/>
        <v>0</v>
      </c>
      <c r="AR478" s="175">
        <f t="shared" si="119"/>
        <v>0</v>
      </c>
      <c r="AS478" s="401">
        <f t="shared" si="120"/>
        <v>0</v>
      </c>
    </row>
    <row r="479" spans="2:45" ht="18" hidden="1" thickBot="1">
      <c r="B479" s="425"/>
      <c r="C479" s="373">
        <v>36</v>
      </c>
      <c r="D479" s="143"/>
      <c r="E479" s="130"/>
      <c r="F479" s="111"/>
      <c r="G479" s="131"/>
      <c r="H479" s="131"/>
      <c r="I479" s="110" t="s">
        <v>40</v>
      </c>
      <c r="J479" s="160"/>
      <c r="K479" s="156"/>
      <c r="L479" s="208"/>
      <c r="M479" s="166" t="str">
        <f t="shared" si="121"/>
        <v>GC Weißensberg</v>
      </c>
      <c r="N479" s="183"/>
      <c r="O479" s="183"/>
      <c r="P479" s="183"/>
      <c r="Q479" s="183"/>
      <c r="R479" s="179"/>
      <c r="S479" s="179"/>
      <c r="T479" s="179"/>
      <c r="U479" s="179"/>
      <c r="V479" s="179"/>
      <c r="W479" s="179"/>
      <c r="X479" s="179"/>
      <c r="Y479" s="179"/>
      <c r="Z479" s="178">
        <f t="shared" si="127"/>
        <v>0</v>
      </c>
      <c r="AA479" s="179">
        <f t="shared" si="127"/>
        <v>0</v>
      </c>
      <c r="AB479" s="366">
        <f t="shared" si="124"/>
        <v>0</v>
      </c>
      <c r="AD479">
        <f t="shared" si="106"/>
        <v>0</v>
      </c>
      <c r="AE479" s="402">
        <f t="shared" si="107"/>
        <v>0</v>
      </c>
      <c r="AF479" s="175">
        <f t="shared" si="108"/>
        <v>0</v>
      </c>
      <c r="AG479" s="175">
        <f t="shared" si="109"/>
        <v>0</v>
      </c>
      <c r="AH479" s="175">
        <f t="shared" si="110"/>
        <v>0</v>
      </c>
      <c r="AI479" s="175">
        <f t="shared" si="111"/>
        <v>0</v>
      </c>
      <c r="AJ479" s="175">
        <f t="shared" si="112"/>
        <v>0</v>
      </c>
      <c r="AK479" s="396">
        <f t="shared" si="113"/>
        <v>0</v>
      </c>
      <c r="AL479" s="175"/>
      <c r="AM479" s="175">
        <f t="shared" si="114"/>
        <v>0</v>
      </c>
      <c r="AN479" s="175">
        <f t="shared" si="115"/>
        <v>0</v>
      </c>
      <c r="AO479" s="175">
        <f t="shared" si="116"/>
        <v>0</v>
      </c>
      <c r="AP479" s="175">
        <f t="shared" si="117"/>
        <v>0</v>
      </c>
      <c r="AQ479" s="175">
        <f t="shared" si="118"/>
        <v>0</v>
      </c>
      <c r="AR479" s="175">
        <f t="shared" si="119"/>
        <v>0</v>
      </c>
      <c r="AS479" s="401">
        <f t="shared" si="120"/>
        <v>0</v>
      </c>
    </row>
    <row r="480" spans="2:45" ht="18" hidden="1" thickBot="1">
      <c r="B480" s="425"/>
      <c r="C480" s="373">
        <v>37</v>
      </c>
      <c r="D480" s="143"/>
      <c r="E480" s="130"/>
      <c r="F480" s="111"/>
      <c r="G480" s="131"/>
      <c r="H480" s="131"/>
      <c r="I480" s="110" t="s">
        <v>40</v>
      </c>
      <c r="J480" s="160"/>
      <c r="K480" s="156"/>
      <c r="L480" s="208"/>
      <c r="M480" s="166" t="str">
        <f t="shared" si="121"/>
        <v>GC Weißensberg</v>
      </c>
      <c r="N480" s="183"/>
      <c r="O480" s="183"/>
      <c r="P480" s="183"/>
      <c r="Q480" s="183"/>
      <c r="R480" s="179"/>
      <c r="S480" s="179"/>
      <c r="T480" s="179"/>
      <c r="U480" s="179"/>
      <c r="V480" s="179"/>
      <c r="W480" s="179"/>
      <c r="X480" s="179"/>
      <c r="Y480" s="179"/>
      <c r="Z480" s="178">
        <f t="shared" si="127"/>
        <v>0</v>
      </c>
      <c r="AA480" s="179">
        <f t="shared" si="127"/>
        <v>0</v>
      </c>
      <c r="AB480" s="366">
        <f t="shared" si="124"/>
        <v>0</v>
      </c>
      <c r="AD480">
        <f t="shared" si="106"/>
        <v>0</v>
      </c>
      <c r="AE480" s="402">
        <f t="shared" si="107"/>
        <v>0</v>
      </c>
      <c r="AF480" s="175">
        <f t="shared" si="108"/>
        <v>0</v>
      </c>
      <c r="AG480" s="175">
        <f t="shared" si="109"/>
        <v>0</v>
      </c>
      <c r="AH480" s="175">
        <f t="shared" si="110"/>
        <v>0</v>
      </c>
      <c r="AI480" s="175">
        <f t="shared" si="111"/>
        <v>0</v>
      </c>
      <c r="AJ480" s="175">
        <f t="shared" si="112"/>
        <v>0</v>
      </c>
      <c r="AK480" s="396">
        <f t="shared" si="113"/>
        <v>0</v>
      </c>
      <c r="AL480" s="175"/>
      <c r="AM480" s="175">
        <f t="shared" si="114"/>
        <v>0</v>
      </c>
      <c r="AN480" s="175">
        <f t="shared" si="115"/>
        <v>0</v>
      </c>
      <c r="AO480" s="175">
        <f t="shared" si="116"/>
        <v>0</v>
      </c>
      <c r="AP480" s="175">
        <f t="shared" si="117"/>
        <v>0</v>
      </c>
      <c r="AQ480" s="175">
        <f t="shared" si="118"/>
        <v>0</v>
      </c>
      <c r="AR480" s="175">
        <f t="shared" si="119"/>
        <v>0</v>
      </c>
      <c r="AS480" s="401">
        <f t="shared" si="120"/>
        <v>0</v>
      </c>
    </row>
    <row r="481" spans="2:45" ht="18" hidden="1" thickBot="1">
      <c r="B481" s="425"/>
      <c r="C481" s="373">
        <v>38</v>
      </c>
      <c r="D481" s="143"/>
      <c r="E481" s="130"/>
      <c r="F481" s="111"/>
      <c r="G481" s="131"/>
      <c r="H481" s="131"/>
      <c r="I481" s="110" t="s">
        <v>40</v>
      </c>
      <c r="J481" s="160"/>
      <c r="K481" s="156"/>
      <c r="L481" s="208"/>
      <c r="M481" s="166" t="str">
        <f t="shared" si="121"/>
        <v>GC Weißensberg</v>
      </c>
      <c r="N481" s="142"/>
      <c r="O481" s="142"/>
      <c r="P481" s="142"/>
      <c r="Q481" s="142"/>
      <c r="R481" s="141"/>
      <c r="S481" s="141"/>
      <c r="T481" s="141"/>
      <c r="U481" s="141"/>
      <c r="V481" s="141"/>
      <c r="W481" s="141"/>
      <c r="X481" s="141"/>
      <c r="Y481" s="141"/>
      <c r="Z481" s="178">
        <f t="shared" si="127"/>
        <v>0</v>
      </c>
      <c r="AA481" s="179">
        <f t="shared" si="127"/>
        <v>0</v>
      </c>
      <c r="AB481" s="366">
        <f t="shared" si="124"/>
        <v>0</v>
      </c>
      <c r="AD481">
        <f t="shared" si="106"/>
        <v>0</v>
      </c>
      <c r="AE481" s="402">
        <f t="shared" si="107"/>
        <v>0</v>
      </c>
      <c r="AF481" s="175">
        <f t="shared" si="108"/>
        <v>0</v>
      </c>
      <c r="AG481" s="175">
        <f t="shared" si="109"/>
        <v>0</v>
      </c>
      <c r="AH481" s="175">
        <f t="shared" si="110"/>
        <v>0</v>
      </c>
      <c r="AI481" s="175">
        <f t="shared" si="111"/>
        <v>0</v>
      </c>
      <c r="AJ481" s="175">
        <f t="shared" si="112"/>
        <v>0</v>
      </c>
      <c r="AK481" s="396">
        <f t="shared" si="113"/>
        <v>0</v>
      </c>
      <c r="AL481" s="175"/>
      <c r="AM481" s="175">
        <f t="shared" si="114"/>
        <v>0</v>
      </c>
      <c r="AN481" s="175">
        <f t="shared" si="115"/>
        <v>0</v>
      </c>
      <c r="AO481" s="175">
        <f t="shared" si="116"/>
        <v>0</v>
      </c>
      <c r="AP481" s="175">
        <f t="shared" si="117"/>
        <v>0</v>
      </c>
      <c r="AQ481" s="175">
        <f t="shared" si="118"/>
        <v>0</v>
      </c>
      <c r="AR481" s="175">
        <f t="shared" si="119"/>
        <v>0</v>
      </c>
      <c r="AS481" s="401">
        <f t="shared" si="120"/>
        <v>0</v>
      </c>
    </row>
    <row r="482" spans="2:45" ht="18" hidden="1" thickBot="1">
      <c r="B482" s="425"/>
      <c r="C482" s="373">
        <v>39</v>
      </c>
      <c r="D482" s="143"/>
      <c r="E482" s="130"/>
      <c r="F482" s="111"/>
      <c r="G482" s="131"/>
      <c r="H482" s="131"/>
      <c r="I482" s="110" t="s">
        <v>40</v>
      </c>
      <c r="J482" s="160"/>
      <c r="K482" s="156"/>
      <c r="L482" s="208"/>
      <c r="M482" s="166" t="str">
        <f t="shared" si="121"/>
        <v>GC Weißensberg</v>
      </c>
      <c r="N482" s="142"/>
      <c r="O482" s="142"/>
      <c r="P482" s="142"/>
      <c r="Q482" s="142"/>
      <c r="R482" s="141"/>
      <c r="S482" s="141"/>
      <c r="T482" s="141"/>
      <c r="U482" s="141"/>
      <c r="V482" s="141"/>
      <c r="W482" s="141"/>
      <c r="X482" s="141"/>
      <c r="Y482" s="141"/>
      <c r="Z482" s="178">
        <f t="shared" si="127"/>
        <v>0</v>
      </c>
      <c r="AA482" s="179">
        <f t="shared" si="127"/>
        <v>0</v>
      </c>
      <c r="AB482" s="366">
        <f t="shared" si="124"/>
        <v>0</v>
      </c>
      <c r="AD482">
        <f t="shared" si="106"/>
        <v>0</v>
      </c>
      <c r="AE482" s="402">
        <f t="shared" si="107"/>
        <v>0</v>
      </c>
      <c r="AF482" s="175">
        <f t="shared" si="108"/>
        <v>0</v>
      </c>
      <c r="AG482" s="175">
        <f t="shared" si="109"/>
        <v>0</v>
      </c>
      <c r="AH482" s="175">
        <f t="shared" si="110"/>
        <v>0</v>
      </c>
      <c r="AI482" s="175">
        <f t="shared" si="111"/>
        <v>0</v>
      </c>
      <c r="AJ482" s="175">
        <f t="shared" si="112"/>
        <v>0</v>
      </c>
      <c r="AK482" s="396">
        <f t="shared" si="113"/>
        <v>0</v>
      </c>
      <c r="AL482" s="175"/>
      <c r="AM482" s="175">
        <f t="shared" si="114"/>
        <v>0</v>
      </c>
      <c r="AN482" s="175">
        <f t="shared" si="115"/>
        <v>0</v>
      </c>
      <c r="AO482" s="175">
        <f t="shared" si="116"/>
        <v>0</v>
      </c>
      <c r="AP482" s="175">
        <f t="shared" si="117"/>
        <v>0</v>
      </c>
      <c r="AQ482" s="175">
        <f t="shared" si="118"/>
        <v>0</v>
      </c>
      <c r="AR482" s="175">
        <f t="shared" si="119"/>
        <v>0</v>
      </c>
      <c r="AS482" s="401">
        <f t="shared" si="120"/>
        <v>0</v>
      </c>
    </row>
    <row r="483" spans="2:45" ht="18" hidden="1" thickBot="1">
      <c r="B483" s="426"/>
      <c r="C483" s="374">
        <v>40</v>
      </c>
      <c r="D483" s="143"/>
      <c r="E483" s="130"/>
      <c r="F483" s="111"/>
      <c r="G483" s="131"/>
      <c r="H483" s="131"/>
      <c r="I483" s="110" t="s">
        <v>40</v>
      </c>
      <c r="J483" s="160"/>
      <c r="K483" s="156"/>
      <c r="L483" s="341"/>
      <c r="M483" s="167" t="str">
        <f t="shared" si="121"/>
        <v>GC Weißensberg</v>
      </c>
      <c r="N483" s="142"/>
      <c r="O483" s="142"/>
      <c r="P483" s="142"/>
      <c r="Q483" s="142"/>
      <c r="R483" s="141"/>
      <c r="S483" s="141"/>
      <c r="T483" s="141"/>
      <c r="U483" s="141"/>
      <c r="V483" s="141"/>
      <c r="W483" s="141"/>
      <c r="X483" s="141"/>
      <c r="Y483" s="141"/>
      <c r="Z483" s="187">
        <f t="shared" si="127"/>
        <v>0</v>
      </c>
      <c r="AA483" s="179">
        <f t="shared" si="127"/>
        <v>0</v>
      </c>
      <c r="AB483" s="368">
        <f t="shared" si="124"/>
        <v>0</v>
      </c>
      <c r="AD483">
        <f t="shared" si="106"/>
        <v>0</v>
      </c>
      <c r="AE483" s="402">
        <f t="shared" si="107"/>
        <v>0</v>
      </c>
      <c r="AF483" s="175">
        <f t="shared" si="108"/>
        <v>0</v>
      </c>
      <c r="AG483" s="175">
        <f t="shared" si="109"/>
        <v>0</v>
      </c>
      <c r="AH483" s="175">
        <f t="shared" si="110"/>
        <v>0</v>
      </c>
      <c r="AI483" s="175">
        <f t="shared" si="111"/>
        <v>0</v>
      </c>
      <c r="AJ483" s="175">
        <f t="shared" si="112"/>
        <v>0</v>
      </c>
      <c r="AK483" s="396">
        <f t="shared" si="113"/>
        <v>0</v>
      </c>
      <c r="AL483" s="175"/>
      <c r="AM483" s="175">
        <f t="shared" si="114"/>
        <v>0</v>
      </c>
      <c r="AN483" s="175">
        <f t="shared" si="115"/>
        <v>0</v>
      </c>
      <c r="AO483" s="175">
        <f t="shared" si="116"/>
        <v>0</v>
      </c>
      <c r="AP483" s="175">
        <f t="shared" si="117"/>
        <v>0</v>
      </c>
      <c r="AQ483" s="175">
        <f t="shared" si="118"/>
        <v>0</v>
      </c>
      <c r="AR483" s="175">
        <f t="shared" si="119"/>
        <v>0</v>
      </c>
      <c r="AS483" s="401">
        <f t="shared" si="120"/>
        <v>0</v>
      </c>
    </row>
    <row r="484" spans="2:45" ht="21" customHeight="1" thickBot="1">
      <c r="B484" s="188"/>
      <c r="C484" s="377"/>
      <c r="D484" s="334" t="str">
        <f>CopyRight</f>
        <v>© Joachim F. Schmies 06.04.2009</v>
      </c>
      <c r="E484" s="335"/>
      <c r="F484" s="336">
        <f>COUNTIF(F4:F483,"&lt;z")</f>
        <v>6</v>
      </c>
      <c r="G484" s="336"/>
      <c r="H484" s="336"/>
      <c r="I484" s="189"/>
      <c r="J484" s="189">
        <f>COUNTIF(J4:J483,"&gt; ")</f>
        <v>155</v>
      </c>
      <c r="K484" s="409">
        <f>IF(L484=0," ",SUM(K4:K483)/J484)</f>
        <v>15.126451612903224</v>
      </c>
      <c r="L484" s="189">
        <f>COUNTIF(L4:L483,"&lt;z")</f>
        <v>30</v>
      </c>
      <c r="M484" s="189"/>
      <c r="N484" s="445">
        <f>'[9]Tabelle1'!$C$20</f>
        <v>0</v>
      </c>
      <c r="O484" s="445"/>
      <c r="P484" s="445">
        <f>'[9]Tabelle1'!$C$21</f>
        <v>0</v>
      </c>
      <c r="Q484" s="445"/>
      <c r="R484" s="445">
        <f>'[9]Tabelle1'!$C$22</f>
        <v>0</v>
      </c>
      <c r="S484" s="445"/>
      <c r="T484" s="445">
        <f>'[9]Tabelle1'!$C$23</f>
        <v>0</v>
      </c>
      <c r="U484" s="445"/>
      <c r="V484" s="445" t="str">
        <f>'[9]Tabelle1'!$C$24</f>
        <v>*</v>
      </c>
      <c r="W484" s="445"/>
      <c r="X484" s="445">
        <f>'[9]Tabelle1'!$C$25</f>
        <v>0</v>
      </c>
      <c r="Y484" s="446"/>
      <c r="Z484" s="332"/>
      <c r="AA484" s="337"/>
      <c r="AB484" s="331" t="s">
        <v>344</v>
      </c>
      <c r="AC484" s="9"/>
      <c r="AE484" s="403"/>
      <c r="AF484" s="404"/>
      <c r="AG484" s="404"/>
      <c r="AH484" s="404"/>
      <c r="AI484" s="404"/>
      <c r="AJ484" s="404"/>
      <c r="AK484" s="405"/>
      <c r="AL484" s="404"/>
      <c r="AM484" s="404"/>
      <c r="AN484" s="404"/>
      <c r="AO484" s="404"/>
      <c r="AP484" s="404"/>
      <c r="AQ484" s="404"/>
      <c r="AR484" s="404"/>
      <c r="AS484" s="406"/>
    </row>
    <row r="485" spans="1:29" ht="15.75" customHeight="1" thickTop="1">
      <c r="A485" s="129"/>
      <c r="B485" s="190"/>
      <c r="C485" s="378"/>
      <c r="D485" s="194"/>
      <c r="E485" s="451" t="s">
        <v>24</v>
      </c>
      <c r="F485" s="452"/>
      <c r="G485" s="452"/>
      <c r="H485" s="333"/>
      <c r="I485" s="192"/>
      <c r="J485" s="453" t="s">
        <v>24</v>
      </c>
      <c r="K485" s="453"/>
      <c r="L485" s="453"/>
      <c r="M485" s="205"/>
      <c r="N485" s="444">
        <v>1</v>
      </c>
      <c r="O485" s="444"/>
      <c r="P485" s="444">
        <v>0</v>
      </c>
      <c r="Q485" s="444"/>
      <c r="R485" s="444">
        <v>3</v>
      </c>
      <c r="S485" s="444"/>
      <c r="T485" s="444">
        <v>0</v>
      </c>
      <c r="U485" s="444"/>
      <c r="V485" s="444"/>
      <c r="W485" s="444"/>
      <c r="X485" s="444"/>
      <c r="Y485" s="444"/>
      <c r="Z485" s="201"/>
      <c r="AA485" s="201"/>
      <c r="AB485" s="193"/>
      <c r="AC485" s="9"/>
    </row>
    <row r="486" spans="1:29" ht="15.75" customHeight="1" thickBot="1">
      <c r="A486" s="129"/>
      <c r="B486" s="190"/>
      <c r="C486" s="379"/>
      <c r="D486" s="194" t="s">
        <v>43</v>
      </c>
      <c r="E486" s="451" t="s">
        <v>9</v>
      </c>
      <c r="F486" s="452"/>
      <c r="G486" s="452"/>
      <c r="H486" s="195">
        <f>Clubs</f>
        <v>1</v>
      </c>
      <c r="I486" s="191"/>
      <c r="J486" s="343"/>
      <c r="K486" s="447" t="s">
        <v>139</v>
      </c>
      <c r="L486" s="447"/>
      <c r="M486" s="206"/>
      <c r="N486" s="442">
        <v>11</v>
      </c>
      <c r="O486" s="442"/>
      <c r="P486" s="442">
        <v>9</v>
      </c>
      <c r="Q486" s="442"/>
      <c r="R486" s="442">
        <v>10</v>
      </c>
      <c r="S486" s="442"/>
      <c r="T486" s="442">
        <v>10</v>
      </c>
      <c r="U486" s="442"/>
      <c r="V486" s="442"/>
      <c r="W486" s="442"/>
      <c r="X486" s="442"/>
      <c r="Y486" s="442"/>
      <c r="Z486" s="201"/>
      <c r="AA486" s="201"/>
      <c r="AB486" s="193"/>
      <c r="AC486" s="9"/>
    </row>
    <row r="487" spans="1:29" ht="15.75" customHeight="1" thickBot="1" thickTop="1">
      <c r="A487" s="129"/>
      <c r="B487" s="190"/>
      <c r="C487" s="379"/>
      <c r="D487" s="204"/>
      <c r="E487" s="451" t="s">
        <v>25</v>
      </c>
      <c r="F487" s="452"/>
      <c r="G487" s="452"/>
      <c r="H487" s="185">
        <f>COUNTIF(E4:E483,"&gt;-0")</f>
        <v>12</v>
      </c>
      <c r="I487" s="10"/>
      <c r="J487" s="447" t="s">
        <v>25</v>
      </c>
      <c r="K487" s="447"/>
      <c r="L487" s="447"/>
      <c r="M487" s="206"/>
      <c r="N487" s="442">
        <v>96</v>
      </c>
      <c r="O487" s="442"/>
      <c r="P487" s="442">
        <v>78</v>
      </c>
      <c r="Q487" s="442"/>
      <c r="R487" s="442">
        <v>94</v>
      </c>
      <c r="S487" s="442"/>
      <c r="T487" s="442">
        <v>97</v>
      </c>
      <c r="U487" s="442"/>
      <c r="V487" s="442"/>
      <c r="W487" s="442"/>
      <c r="X487" s="442"/>
      <c r="Y487" s="442"/>
      <c r="Z487" s="201"/>
      <c r="AA487" s="201">
        <f>SUM(N487:Y487)</f>
        <v>365</v>
      </c>
      <c r="AB487" s="193"/>
      <c r="AC487" s="9"/>
    </row>
    <row r="488" spans="1:29" ht="15" customHeight="1" thickBot="1" thickTop="1">
      <c r="A488" s="129"/>
      <c r="B488" s="196"/>
      <c r="C488" s="380"/>
      <c r="D488" s="198"/>
      <c r="E488" s="454" t="s">
        <v>26</v>
      </c>
      <c r="F488" s="455"/>
      <c r="G488" s="455"/>
      <c r="H488" s="186">
        <f>-SUM(E4:E483)/COUNTIF(E4:E483,"&gt;-0")</f>
        <v>-14.924999999999999</v>
      </c>
      <c r="I488" s="197"/>
      <c r="J488" s="450" t="s">
        <v>26</v>
      </c>
      <c r="K488" s="450"/>
      <c r="L488" s="450"/>
      <c r="M488" s="207"/>
      <c r="N488" s="443">
        <v>-14.919318181818186</v>
      </c>
      <c r="O488" s="443"/>
      <c r="P488" s="443">
        <v>-14.575641025641024</v>
      </c>
      <c r="Q488" s="443"/>
      <c r="R488" s="443">
        <v>-15.27659574468085</v>
      </c>
      <c r="S488" s="443"/>
      <c r="T488" s="443">
        <v>-15.135051546391752</v>
      </c>
      <c r="U488" s="443"/>
      <c r="V488" s="443"/>
      <c r="W488" s="443"/>
      <c r="X488" s="443"/>
      <c r="Y488" s="443"/>
      <c r="Z488" s="202"/>
      <c r="AA488" s="202">
        <f>SUM(N488:Y488)/COUNTIF(N488:Y488,"&lt;0")</f>
        <v>-14.976651624632954</v>
      </c>
      <c r="AB488" s="203"/>
      <c r="AC488" s="9"/>
    </row>
    <row r="489" spans="1:29" ht="14.25" thickBot="1" thickTop="1">
      <c r="A489" s="129"/>
      <c r="B489" s="7"/>
      <c r="C489" s="381"/>
      <c r="D489" s="199"/>
      <c r="E489" s="200"/>
      <c r="F489" s="200"/>
      <c r="G489" s="200"/>
      <c r="H489" s="200"/>
      <c r="I489" s="9"/>
      <c r="J489" s="9"/>
      <c r="K489" s="254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</row>
    <row r="490" spans="1:28" ht="12.75">
      <c r="A490" s="129"/>
      <c r="B490" s="2"/>
      <c r="D490"/>
      <c r="E490"/>
      <c r="F490"/>
      <c r="G490"/>
      <c r="H490"/>
      <c r="I490"/>
      <c r="K490" s="59"/>
      <c r="L490"/>
      <c r="M490"/>
      <c r="N490"/>
      <c r="O490"/>
      <c r="P490"/>
      <c r="Q490" s="416"/>
      <c r="R490" s="417"/>
      <c r="S490" s="417"/>
      <c r="T490" s="417"/>
      <c r="U490" s="417"/>
      <c r="V490" s="417"/>
      <c r="W490" s="417"/>
      <c r="X490" s="417"/>
      <c r="Y490" s="417"/>
      <c r="Z490" s="417"/>
      <c r="AA490" s="418"/>
      <c r="AB490"/>
    </row>
    <row r="491" spans="1:28" ht="12.75">
      <c r="A491" s="129"/>
      <c r="B491" s="2"/>
      <c r="D491" t="s">
        <v>21</v>
      </c>
      <c r="E491"/>
      <c r="F491"/>
      <c r="H491"/>
      <c r="I491"/>
      <c r="K491" s="410"/>
      <c r="L491"/>
      <c r="M491"/>
      <c r="N491"/>
      <c r="O491"/>
      <c r="P491"/>
      <c r="Q491" s="436" t="s">
        <v>259</v>
      </c>
      <c r="R491" s="437"/>
      <c r="S491" s="437"/>
      <c r="T491" s="437"/>
      <c r="U491" s="437"/>
      <c r="V491" s="437"/>
      <c r="W491" s="419">
        <f>Teilnehmer</f>
        <v>12</v>
      </c>
      <c r="X491" s="438" t="s">
        <v>260</v>
      </c>
      <c r="Y491" s="438"/>
      <c r="Z491" s="439">
        <f>W491*5</f>
        <v>60</v>
      </c>
      <c r="AA491" s="440"/>
      <c r="AB491"/>
    </row>
    <row r="492" spans="4:27" ht="13.5" thickBot="1">
      <c r="D492" s="27" t="s">
        <v>45</v>
      </c>
      <c r="Q492" s="420"/>
      <c r="R492" s="421"/>
      <c r="S492" s="421"/>
      <c r="T492" s="421"/>
      <c r="U492" s="421"/>
      <c r="V492" s="421"/>
      <c r="W492" s="421"/>
      <c r="X492" s="421"/>
      <c r="Y492" s="421"/>
      <c r="Z492" s="421"/>
      <c r="AA492" s="422"/>
    </row>
    <row r="493" ht="12.75">
      <c r="D493" s="264" t="s">
        <v>46</v>
      </c>
    </row>
    <row r="494" ht="12.75"/>
    <row r="495" ht="12.75"/>
    <row r="496" ht="12.75"/>
    <row r="497" ht="12.75"/>
    <row r="498" ht="12.75">
      <c r="J498" s="129"/>
    </row>
    <row r="502" spans="7:45" ht="12.75">
      <c r="G502" s="2">
        <f>COUNTIF(G4:G483,"&gt;0")</f>
        <v>0</v>
      </c>
      <c r="I502"/>
      <c r="J502" s="129"/>
      <c r="K502" s="2"/>
      <c r="AB502"/>
      <c r="AJ502" s="395"/>
      <c r="AK502"/>
      <c r="AR502" s="395"/>
      <c r="AS502"/>
    </row>
  </sheetData>
  <sheetProtection sheet="1" objects="1" scenarios="1"/>
  <mergeCells count="63">
    <mergeCell ref="AF2:AR2"/>
    <mergeCell ref="B404:B415"/>
    <mergeCell ref="B444:B455"/>
    <mergeCell ref="B244:B255"/>
    <mergeCell ref="B284:B295"/>
    <mergeCell ref="B324:B335"/>
    <mergeCell ref="B364:B375"/>
    <mergeCell ref="B84:B95"/>
    <mergeCell ref="B124:B135"/>
    <mergeCell ref="B164:B175"/>
    <mergeCell ref="B204:B215"/>
    <mergeCell ref="N1:Z1"/>
    <mergeCell ref="N2:Y2"/>
    <mergeCell ref="B4:B15"/>
    <mergeCell ref="B44:B55"/>
    <mergeCell ref="X3:Y3"/>
    <mergeCell ref="V3:W3"/>
    <mergeCell ref="T3:U3"/>
    <mergeCell ref="R3:S3"/>
    <mergeCell ref="P3:Q3"/>
    <mergeCell ref="N3:O3"/>
    <mergeCell ref="J488:L488"/>
    <mergeCell ref="E485:G485"/>
    <mergeCell ref="J485:L485"/>
    <mergeCell ref="E486:G486"/>
    <mergeCell ref="E487:G487"/>
    <mergeCell ref="E488:G488"/>
    <mergeCell ref="K486:L486"/>
    <mergeCell ref="N488:O488"/>
    <mergeCell ref="R484:S484"/>
    <mergeCell ref="T484:U484"/>
    <mergeCell ref="J487:L487"/>
    <mergeCell ref="N487:O487"/>
    <mergeCell ref="R487:S487"/>
    <mergeCell ref="T487:U487"/>
    <mergeCell ref="P485:Q485"/>
    <mergeCell ref="P486:Q486"/>
    <mergeCell ref="P487:Q487"/>
    <mergeCell ref="V484:W484"/>
    <mergeCell ref="X484:Y484"/>
    <mergeCell ref="N485:O485"/>
    <mergeCell ref="N486:O486"/>
    <mergeCell ref="R485:S485"/>
    <mergeCell ref="R486:S486"/>
    <mergeCell ref="V485:W485"/>
    <mergeCell ref="V486:W486"/>
    <mergeCell ref="N484:O484"/>
    <mergeCell ref="P484:Q484"/>
    <mergeCell ref="P488:Q488"/>
    <mergeCell ref="R488:S488"/>
    <mergeCell ref="T485:U485"/>
    <mergeCell ref="T486:U486"/>
    <mergeCell ref="T488:U488"/>
    <mergeCell ref="Q491:V491"/>
    <mergeCell ref="X491:Y491"/>
    <mergeCell ref="Z491:AA491"/>
    <mergeCell ref="G2:H2"/>
    <mergeCell ref="V487:W487"/>
    <mergeCell ref="V488:W488"/>
    <mergeCell ref="X486:Y486"/>
    <mergeCell ref="X485:Y485"/>
    <mergeCell ref="X487:Y487"/>
    <mergeCell ref="X488:Y488"/>
  </mergeCells>
  <printOptions/>
  <pageMargins left="0.33" right="0.15" top="0.3" bottom="0.29" header="0.33" footer="0.28"/>
  <pageSetup fitToHeight="2" fitToWidth="1" horizontalDpi="300" verticalDpi="300" orientation="landscape" paperSize="9" scale="96" r:id="rId2"/>
  <rowBreaks count="1" manualBreakCount="1">
    <brk id="283" min="1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60"/>
  <sheetViews>
    <sheetView showZeros="0" workbookViewId="0" topLeftCell="A1">
      <selection activeCell="A2" sqref="A2"/>
    </sheetView>
  </sheetViews>
  <sheetFormatPr defaultColWidth="11.421875" defaultRowHeight="12.75"/>
  <cols>
    <col min="1" max="1" width="2.00390625" style="0" customWidth="1"/>
    <col min="2" max="2" width="26.00390625" style="27" customWidth="1"/>
    <col min="3" max="3" width="7.421875" style="0" customWidth="1"/>
    <col min="4" max="4" width="6.421875" style="0" customWidth="1"/>
    <col min="5" max="5" width="4.421875" style="59" customWidth="1"/>
    <col min="6" max="6" width="26.00390625" style="27" customWidth="1"/>
    <col min="7" max="7" width="7.421875" style="0" customWidth="1"/>
    <col min="8" max="8" width="6.421875" style="0" customWidth="1"/>
    <col min="9" max="9" width="4.421875" style="59" customWidth="1"/>
    <col min="10" max="10" width="26.00390625" style="27" customWidth="1"/>
    <col min="11" max="11" width="7.421875" style="0" customWidth="1"/>
    <col min="12" max="12" width="6.421875" style="0" customWidth="1"/>
    <col min="13" max="13" width="4.421875" style="59" customWidth="1"/>
    <col min="14" max="14" width="26.00390625" style="27" customWidth="1"/>
    <col min="15" max="15" width="7.421875" style="0" customWidth="1"/>
    <col min="16" max="16" width="6.421875" style="0" customWidth="1"/>
    <col min="17" max="17" width="5.8515625" style="0" customWidth="1"/>
    <col min="18" max="18" width="7.140625" style="0" customWidth="1"/>
  </cols>
  <sheetData>
    <row r="1" spans="1:16" ht="29.25">
      <c r="A1" s="8"/>
      <c r="B1" s="40"/>
      <c r="C1" s="8"/>
      <c r="D1" s="8"/>
      <c r="E1" s="253"/>
      <c r="F1" s="470" t="str">
        <f>Berechnung!B41</f>
        <v>Bodensee-Seniors-Tour 2009</v>
      </c>
      <c r="G1" s="471"/>
      <c r="H1" s="471"/>
      <c r="I1" s="471"/>
      <c r="J1" s="471"/>
      <c r="K1" s="471"/>
      <c r="L1" s="8"/>
      <c r="M1" s="253"/>
      <c r="N1" s="28" t="s">
        <v>8</v>
      </c>
      <c r="O1" s="8"/>
      <c r="P1" s="8"/>
    </row>
    <row r="2" spans="1:16" ht="12.75" customHeight="1" thickBot="1">
      <c r="A2" s="9"/>
      <c r="B2" s="30"/>
      <c r="C2" s="9"/>
      <c r="D2" s="9"/>
      <c r="E2" s="254"/>
      <c r="F2" s="30"/>
      <c r="G2" s="9"/>
      <c r="H2" s="9"/>
      <c r="I2" s="254"/>
      <c r="J2" s="30"/>
      <c r="K2" s="9"/>
      <c r="L2" s="9"/>
      <c r="M2" s="254"/>
      <c r="N2" s="30"/>
      <c r="O2" s="9"/>
      <c r="P2" s="9"/>
    </row>
    <row r="3" spans="1:16" s="3" customFormat="1" ht="12.75" customHeight="1" thickBot="1">
      <c r="A3" s="5"/>
      <c r="B3" s="461" t="str">
        <f>Teilnehmer!B4</f>
        <v>GC frei</v>
      </c>
      <c r="C3" s="462"/>
      <c r="D3" s="463"/>
      <c r="E3" s="255"/>
      <c r="F3" s="467" t="str">
        <f>Teilnehmer!B44</f>
        <v>GC Erlen</v>
      </c>
      <c r="G3" s="468"/>
      <c r="H3" s="469"/>
      <c r="I3" s="255"/>
      <c r="J3" s="461" t="str">
        <f>Teilnehmer!B84</f>
        <v>GC Langenstein</v>
      </c>
      <c r="K3" s="462"/>
      <c r="L3" s="463"/>
      <c r="M3" s="255"/>
      <c r="N3" s="464" t="str">
        <f>Teilnehmer!B124</f>
        <v>GC Lindau</v>
      </c>
      <c r="O3" s="465"/>
      <c r="P3" s="466"/>
    </row>
    <row r="4" spans="1:16" ht="12.75" customHeight="1">
      <c r="A4" s="9"/>
      <c r="B4" s="210" t="s">
        <v>1</v>
      </c>
      <c r="C4" s="6" t="s">
        <v>23</v>
      </c>
      <c r="D4" s="211" t="s">
        <v>6</v>
      </c>
      <c r="E4" s="254"/>
      <c r="F4" s="210" t="s">
        <v>1</v>
      </c>
      <c r="G4" s="6" t="s">
        <v>23</v>
      </c>
      <c r="H4" s="211" t="s">
        <v>6</v>
      </c>
      <c r="I4" s="254"/>
      <c r="J4" s="210" t="s">
        <v>1</v>
      </c>
      <c r="K4" s="6" t="s">
        <v>23</v>
      </c>
      <c r="L4" s="211" t="s">
        <v>6</v>
      </c>
      <c r="M4" s="254"/>
      <c r="N4" s="250" t="s">
        <v>1</v>
      </c>
      <c r="O4" s="251" t="s">
        <v>23</v>
      </c>
      <c r="P4" s="252" t="s">
        <v>6</v>
      </c>
    </row>
    <row r="5" spans="1:16" ht="12.75" customHeight="1">
      <c r="A5" s="33">
        <f>IF(C5&gt;28,"x","")</f>
      </c>
      <c r="B5" s="212">
        <f>Teilnehmer!D4</f>
        <v>0</v>
      </c>
      <c r="C5" s="39">
        <f>Teilnehmer!E4</f>
        <v>0</v>
      </c>
      <c r="D5" s="213">
        <f>Teilnehmer!F4</f>
        <v>0</v>
      </c>
      <c r="E5" s="33">
        <f aca="true" t="shared" si="0" ref="E5:E13">IF(ISNUMBER("&gt;0"),IF(G5&gt;28,"x",""),"")</f>
      </c>
      <c r="F5" s="212">
        <f>Teilnehmer!D44</f>
        <v>0</v>
      </c>
      <c r="G5" s="39">
        <f>Teilnehmer!E44</f>
        <v>0</v>
      </c>
      <c r="H5" s="213">
        <f>Teilnehmer!F44</f>
        <v>0</v>
      </c>
      <c r="I5" s="33">
        <f aca="true" t="shared" si="1" ref="I5:I13">IF(ISNUMBER("&gt;0"),IF(K5&gt;28,"x",""),"")</f>
      </c>
      <c r="J5" s="212">
        <f>Teilnehmer!D84</f>
        <v>0</v>
      </c>
      <c r="K5" s="72">
        <f>Teilnehmer!E84</f>
        <v>0</v>
      </c>
      <c r="L5" s="213">
        <f>Teilnehmer!F84</f>
        <v>0</v>
      </c>
      <c r="M5" s="33">
        <f aca="true" t="shared" si="2" ref="M5:M13">IF(ISNUMBER("&gt;0"),IF(O5&gt;28,"x",""),"")</f>
      </c>
      <c r="N5" s="212">
        <f>Teilnehmer!D124</f>
        <v>0</v>
      </c>
      <c r="O5" s="39">
        <f>Teilnehmer!E124</f>
        <v>0</v>
      </c>
      <c r="P5" s="213">
        <f>Teilnehmer!F124</f>
        <v>0</v>
      </c>
    </row>
    <row r="6" spans="1:16" ht="12.75" customHeight="1">
      <c r="A6" s="33">
        <f aca="true" t="shared" si="3" ref="A6:A13">IF(ISNUMBER("&gt;0"),IF(C6&gt;28,"x",""),"")</f>
      </c>
      <c r="B6" s="212">
        <f>Teilnehmer!D5</f>
        <v>0</v>
      </c>
      <c r="C6" s="39">
        <f>Teilnehmer!E5</f>
        <v>0</v>
      </c>
      <c r="D6" s="214">
        <f>Teilnehmer!F5</f>
        <v>0</v>
      </c>
      <c r="E6" s="33">
        <f t="shared" si="0"/>
      </c>
      <c r="F6" s="212">
        <f>Teilnehmer!D45</f>
        <v>0</v>
      </c>
      <c r="G6" s="39">
        <f>Teilnehmer!E45</f>
        <v>0</v>
      </c>
      <c r="H6" s="214">
        <f>Teilnehmer!F45</f>
        <v>0</v>
      </c>
      <c r="I6" s="33">
        <f t="shared" si="1"/>
      </c>
      <c r="J6" s="212">
        <f>Teilnehmer!D85</f>
        <v>0</v>
      </c>
      <c r="K6" s="73">
        <f>Teilnehmer!E85</f>
        <v>0</v>
      </c>
      <c r="L6" s="214">
        <f>Teilnehmer!F85</f>
        <v>0</v>
      </c>
      <c r="M6" s="33">
        <f t="shared" si="2"/>
      </c>
      <c r="N6" s="212">
        <f>Teilnehmer!D125</f>
        <v>0</v>
      </c>
      <c r="O6" s="39">
        <f>Teilnehmer!E125</f>
        <v>0</v>
      </c>
      <c r="P6" s="214">
        <f>Teilnehmer!F125</f>
        <v>0</v>
      </c>
    </row>
    <row r="7" spans="1:16" ht="12.75" customHeight="1">
      <c r="A7" s="33">
        <f t="shared" si="3"/>
      </c>
      <c r="B7" s="212">
        <f>Teilnehmer!D6</f>
        <v>0</v>
      </c>
      <c r="C7" s="39">
        <f>Teilnehmer!E6</f>
        <v>0</v>
      </c>
      <c r="D7" s="214">
        <f>Teilnehmer!F6</f>
        <v>0</v>
      </c>
      <c r="E7" s="33">
        <f t="shared" si="0"/>
      </c>
      <c r="F7" s="212">
        <f>Teilnehmer!D46</f>
        <v>0</v>
      </c>
      <c r="G7" s="39">
        <f>Teilnehmer!E46</f>
        <v>0</v>
      </c>
      <c r="H7" s="214">
        <f>Teilnehmer!F46</f>
        <v>0</v>
      </c>
      <c r="I7" s="33">
        <f t="shared" si="1"/>
      </c>
      <c r="J7" s="212">
        <f>Teilnehmer!D86</f>
        <v>0</v>
      </c>
      <c r="K7" s="73">
        <f>Teilnehmer!E86</f>
        <v>0</v>
      </c>
      <c r="L7" s="214">
        <f>Teilnehmer!F86</f>
        <v>0</v>
      </c>
      <c r="M7" s="33">
        <f t="shared" si="2"/>
      </c>
      <c r="N7" s="212">
        <f>Teilnehmer!D126</f>
        <v>0</v>
      </c>
      <c r="O7" s="39">
        <f>Teilnehmer!E126</f>
        <v>0</v>
      </c>
      <c r="P7" s="214">
        <f>Teilnehmer!F126</f>
        <v>0</v>
      </c>
    </row>
    <row r="8" spans="1:16" ht="12.75" customHeight="1">
      <c r="A8" s="33">
        <f t="shared" si="3"/>
      </c>
      <c r="B8" s="212">
        <f>Teilnehmer!D7</f>
        <v>0</v>
      </c>
      <c r="C8" s="39">
        <f>Teilnehmer!E7</f>
        <v>0</v>
      </c>
      <c r="D8" s="214">
        <f>Teilnehmer!F7</f>
        <v>0</v>
      </c>
      <c r="E8" s="33">
        <f t="shared" si="0"/>
      </c>
      <c r="F8" s="212">
        <f>Teilnehmer!D47</f>
        <v>0</v>
      </c>
      <c r="G8" s="39">
        <f>Teilnehmer!E47</f>
        <v>0</v>
      </c>
      <c r="H8" s="214">
        <f>Teilnehmer!F47</f>
        <v>0</v>
      </c>
      <c r="I8" s="33">
        <f t="shared" si="1"/>
      </c>
      <c r="J8" s="212">
        <f>Teilnehmer!D87</f>
        <v>0</v>
      </c>
      <c r="K8" s="73">
        <f>Teilnehmer!E87</f>
        <v>0</v>
      </c>
      <c r="L8" s="214">
        <f>Teilnehmer!F87</f>
        <v>0</v>
      </c>
      <c r="M8" s="33">
        <f t="shared" si="2"/>
      </c>
      <c r="N8" s="212">
        <f>Teilnehmer!D127</f>
        <v>0</v>
      </c>
      <c r="O8" s="39">
        <f>Teilnehmer!E127</f>
        <v>0</v>
      </c>
      <c r="P8" s="214">
        <f>Teilnehmer!F127</f>
        <v>0</v>
      </c>
    </row>
    <row r="9" spans="1:16" ht="12.75" customHeight="1">
      <c r="A9" s="33">
        <f t="shared" si="3"/>
      </c>
      <c r="B9" s="212">
        <f>Teilnehmer!D8</f>
        <v>0</v>
      </c>
      <c r="C9" s="39">
        <f>Teilnehmer!E8</f>
        <v>0</v>
      </c>
      <c r="D9" s="214">
        <f>Teilnehmer!F8</f>
        <v>0</v>
      </c>
      <c r="E9" s="33">
        <f t="shared" si="0"/>
      </c>
      <c r="F9" s="212">
        <f>Teilnehmer!D48</f>
        <v>0</v>
      </c>
      <c r="G9" s="39">
        <f>Teilnehmer!E48</f>
        <v>0</v>
      </c>
      <c r="H9" s="214">
        <f>Teilnehmer!F48</f>
        <v>0</v>
      </c>
      <c r="I9" s="33">
        <f t="shared" si="1"/>
      </c>
      <c r="J9" s="212">
        <f>Teilnehmer!D88</f>
        <v>0</v>
      </c>
      <c r="K9" s="73">
        <f>Teilnehmer!E88</f>
        <v>0</v>
      </c>
      <c r="L9" s="214">
        <f>Teilnehmer!F88</f>
        <v>0</v>
      </c>
      <c r="M9" s="33">
        <f t="shared" si="2"/>
      </c>
      <c r="N9" s="212">
        <f>Teilnehmer!D128</f>
        <v>0</v>
      </c>
      <c r="O9" s="39">
        <f>Teilnehmer!E128</f>
        <v>0</v>
      </c>
      <c r="P9" s="214">
        <f>Teilnehmer!F128</f>
        <v>0</v>
      </c>
    </row>
    <row r="10" spans="1:16" ht="12.75" customHeight="1">
      <c r="A10" s="33">
        <f t="shared" si="3"/>
      </c>
      <c r="B10" s="212">
        <f>Teilnehmer!D9</f>
        <v>0</v>
      </c>
      <c r="C10" s="39">
        <f>Teilnehmer!E9</f>
        <v>0</v>
      </c>
      <c r="D10" s="214">
        <f>Teilnehmer!F9</f>
        <v>0</v>
      </c>
      <c r="E10" s="33">
        <f t="shared" si="0"/>
      </c>
      <c r="F10" s="212">
        <f>Teilnehmer!D49</f>
        <v>0</v>
      </c>
      <c r="G10" s="39">
        <f>Teilnehmer!E49</f>
        <v>0</v>
      </c>
      <c r="H10" s="214">
        <f>Teilnehmer!F49</f>
        <v>0</v>
      </c>
      <c r="I10" s="33">
        <f t="shared" si="1"/>
      </c>
      <c r="J10" s="212">
        <f>Teilnehmer!D89</f>
        <v>0</v>
      </c>
      <c r="K10" s="73">
        <f>Teilnehmer!E89</f>
        <v>0</v>
      </c>
      <c r="L10" s="214">
        <f>Teilnehmer!F89</f>
        <v>0</v>
      </c>
      <c r="M10" s="33">
        <f t="shared" si="2"/>
      </c>
      <c r="N10" s="212">
        <f>Teilnehmer!D129</f>
        <v>0</v>
      </c>
      <c r="O10" s="39">
        <f>Teilnehmer!E129</f>
        <v>0</v>
      </c>
      <c r="P10" s="214">
        <f>Teilnehmer!F129</f>
        <v>0</v>
      </c>
    </row>
    <row r="11" spans="1:16" ht="12.75" customHeight="1">
      <c r="A11" s="33">
        <f t="shared" si="3"/>
      </c>
      <c r="B11" s="212">
        <f>Teilnehmer!D10</f>
        <v>0</v>
      </c>
      <c r="C11" s="39">
        <f>Teilnehmer!E10</f>
        <v>0</v>
      </c>
      <c r="D11" s="214">
        <f>Teilnehmer!F10</f>
        <v>0</v>
      </c>
      <c r="E11" s="33">
        <f t="shared" si="0"/>
      </c>
      <c r="F11" s="212">
        <f>Teilnehmer!D50</f>
        <v>0</v>
      </c>
      <c r="G11" s="39">
        <f>Teilnehmer!E50</f>
        <v>0</v>
      </c>
      <c r="H11" s="214">
        <f>Teilnehmer!F50</f>
        <v>0</v>
      </c>
      <c r="I11" s="33">
        <f t="shared" si="1"/>
      </c>
      <c r="J11" s="212">
        <f>Teilnehmer!D90</f>
        <v>0</v>
      </c>
      <c r="K11" s="73">
        <f>Teilnehmer!E90</f>
        <v>0</v>
      </c>
      <c r="L11" s="214">
        <f>Teilnehmer!F90</f>
        <v>0</v>
      </c>
      <c r="M11" s="33">
        <f t="shared" si="2"/>
      </c>
      <c r="N11" s="212">
        <f>Teilnehmer!D130</f>
        <v>0</v>
      </c>
      <c r="O11" s="39">
        <f>Teilnehmer!E130</f>
        <v>0</v>
      </c>
      <c r="P11" s="214">
        <f>Teilnehmer!F130</f>
        <v>0</v>
      </c>
    </row>
    <row r="12" spans="1:16" ht="12.75" customHeight="1">
      <c r="A12" s="33">
        <f t="shared" si="3"/>
      </c>
      <c r="B12" s="212">
        <f>Teilnehmer!D11</f>
        <v>0</v>
      </c>
      <c r="C12" s="39">
        <f>Teilnehmer!E11</f>
        <v>0</v>
      </c>
      <c r="D12" s="214">
        <f>Teilnehmer!F11</f>
        <v>0</v>
      </c>
      <c r="E12" s="33">
        <f t="shared" si="0"/>
      </c>
      <c r="F12" s="212">
        <f>Teilnehmer!D51</f>
        <v>0</v>
      </c>
      <c r="G12" s="39">
        <f>Teilnehmer!E51</f>
        <v>0</v>
      </c>
      <c r="H12" s="214">
        <f>Teilnehmer!F51</f>
        <v>0</v>
      </c>
      <c r="I12" s="33">
        <f t="shared" si="1"/>
      </c>
      <c r="J12" s="212">
        <f>Teilnehmer!D91</f>
        <v>0</v>
      </c>
      <c r="K12" s="73">
        <f>Teilnehmer!E91</f>
        <v>0</v>
      </c>
      <c r="L12" s="214">
        <f>Teilnehmer!F91</f>
        <v>0</v>
      </c>
      <c r="M12" s="33">
        <f t="shared" si="2"/>
      </c>
      <c r="N12" s="212">
        <f>Teilnehmer!D131</f>
        <v>0</v>
      </c>
      <c r="O12" s="39">
        <f>Teilnehmer!E131</f>
        <v>0</v>
      </c>
      <c r="P12" s="214">
        <f>Teilnehmer!F131</f>
        <v>0</v>
      </c>
    </row>
    <row r="13" spans="1:16" ht="12.75" customHeight="1">
      <c r="A13" s="33">
        <f t="shared" si="3"/>
      </c>
      <c r="B13" s="212">
        <f>Teilnehmer!D12</f>
        <v>0</v>
      </c>
      <c r="C13" s="39">
        <f>Teilnehmer!E12</f>
        <v>0</v>
      </c>
      <c r="D13" s="215">
        <f>Teilnehmer!F12</f>
        <v>0</v>
      </c>
      <c r="E13" s="33">
        <f t="shared" si="0"/>
      </c>
      <c r="F13" s="212">
        <f>Teilnehmer!D52</f>
        <v>0</v>
      </c>
      <c r="G13" s="39">
        <f>Teilnehmer!E52</f>
        <v>0</v>
      </c>
      <c r="H13" s="215">
        <f>Teilnehmer!F52</f>
        <v>0</v>
      </c>
      <c r="I13" s="33">
        <f t="shared" si="1"/>
      </c>
      <c r="J13" s="212">
        <f>Teilnehmer!D92</f>
        <v>0</v>
      </c>
      <c r="K13" s="74">
        <f>Teilnehmer!E92</f>
        <v>0</v>
      </c>
      <c r="L13" s="215">
        <f>Teilnehmer!F92</f>
        <v>0</v>
      </c>
      <c r="M13" s="33">
        <f t="shared" si="2"/>
      </c>
      <c r="N13" s="212">
        <f>Teilnehmer!D132</f>
        <v>0</v>
      </c>
      <c r="O13" s="39">
        <f>Teilnehmer!E132</f>
        <v>0</v>
      </c>
      <c r="P13" s="215">
        <f>Teilnehmer!F132</f>
        <v>0</v>
      </c>
    </row>
    <row r="14" spans="1:16" s="32" customFormat="1" ht="12.75" customHeight="1" thickBot="1">
      <c r="A14" s="34"/>
      <c r="B14" s="216">
        <v>1</v>
      </c>
      <c r="C14" s="217" t="str">
        <f>IF(D14=0," ",SUM(C5:C13)/D14)</f>
        <v> </v>
      </c>
      <c r="D14" s="218">
        <f>COUNTIF(C5:C13,"&gt;-0")</f>
        <v>0</v>
      </c>
      <c r="E14" s="256"/>
      <c r="F14" s="216">
        <v>2</v>
      </c>
      <c r="G14" s="217" t="str">
        <f>IF(H14=0," ",SUM(G5:G13)/H14)</f>
        <v> </v>
      </c>
      <c r="H14" s="218">
        <f>COUNTIF(G5:G13,"&gt;-0")</f>
        <v>0</v>
      </c>
      <c r="I14" s="256"/>
      <c r="J14" s="216">
        <v>3</v>
      </c>
      <c r="K14" s="217" t="str">
        <f>IF(L14=0," ",SUM(K5:K13)/L14)</f>
        <v> </v>
      </c>
      <c r="L14" s="218">
        <f>COUNTIF(K5:K13,"&gt;-0")</f>
        <v>0</v>
      </c>
      <c r="M14" s="256"/>
      <c r="N14" s="216"/>
      <c r="O14" s="217" t="str">
        <f>IF(P14=0," ",SUM(O5:O13)/P14)</f>
        <v> </v>
      </c>
      <c r="P14" s="218">
        <f>COUNTIF(O5:O13,"&gt;-0")</f>
        <v>0</v>
      </c>
    </row>
    <row r="15" spans="1:16" ht="12.75" customHeight="1">
      <c r="A15" s="9"/>
      <c r="B15" s="30"/>
      <c r="C15" s="9"/>
      <c r="D15" s="9"/>
      <c r="E15" s="254"/>
      <c r="F15" s="30"/>
      <c r="G15" s="9"/>
      <c r="H15" s="9"/>
      <c r="I15" s="254"/>
      <c r="J15" s="30"/>
      <c r="K15" s="9"/>
      <c r="L15" s="9"/>
      <c r="M15" s="254"/>
      <c r="N15" s="30"/>
      <c r="O15" s="9"/>
      <c r="P15" s="9"/>
    </row>
    <row r="16" spans="1:16" ht="12.75" customHeight="1" thickBot="1">
      <c r="A16" s="9"/>
      <c r="B16" s="30"/>
      <c r="C16" s="9"/>
      <c r="D16" s="9"/>
      <c r="E16" s="254"/>
      <c r="F16" s="30"/>
      <c r="G16" s="9"/>
      <c r="H16" s="9"/>
      <c r="I16" s="254"/>
      <c r="J16" s="30"/>
      <c r="K16" s="9"/>
      <c r="L16" s="9"/>
      <c r="M16" s="254"/>
      <c r="N16" s="30"/>
      <c r="O16" s="9"/>
      <c r="P16" s="9"/>
    </row>
    <row r="17" spans="1:16" ht="12.75" customHeight="1">
      <c r="A17" s="5"/>
      <c r="B17" s="461" t="str">
        <f>Teilnehmer!B164</f>
        <v>GC Lipperswil</v>
      </c>
      <c r="C17" s="462"/>
      <c r="D17" s="463"/>
      <c r="E17" s="255"/>
      <c r="F17" s="461" t="str">
        <f>Teilnehmer!B204</f>
        <v>GC Memmingen</v>
      </c>
      <c r="G17" s="462"/>
      <c r="H17" s="463"/>
      <c r="I17" s="255"/>
      <c r="J17" s="461" t="str">
        <f>Teilnehmer!B244</f>
        <v>GC Owingen</v>
      </c>
      <c r="K17" s="462"/>
      <c r="L17" s="463"/>
      <c r="M17" s="255"/>
      <c r="N17" s="467" t="str">
        <f>Teilnehmer!B284</f>
        <v>GC Rankweil</v>
      </c>
      <c r="O17" s="468"/>
      <c r="P17" s="469"/>
    </row>
    <row r="18" spans="1:16" ht="12.75" customHeight="1">
      <c r="A18" s="9"/>
      <c r="B18" s="210" t="s">
        <v>1</v>
      </c>
      <c r="C18" s="6" t="s">
        <v>23</v>
      </c>
      <c r="D18" s="211" t="s">
        <v>6</v>
      </c>
      <c r="E18" s="254"/>
      <c r="F18" s="210" t="s">
        <v>1</v>
      </c>
      <c r="G18" s="6" t="s">
        <v>23</v>
      </c>
      <c r="H18" s="211" t="s">
        <v>6</v>
      </c>
      <c r="I18" s="254"/>
      <c r="J18" s="210" t="s">
        <v>1</v>
      </c>
      <c r="K18" s="6" t="s">
        <v>23</v>
      </c>
      <c r="L18" s="211" t="s">
        <v>6</v>
      </c>
      <c r="M18" s="254"/>
      <c r="N18" s="210" t="s">
        <v>1</v>
      </c>
      <c r="O18" s="6" t="s">
        <v>23</v>
      </c>
      <c r="P18" s="211" t="s">
        <v>6</v>
      </c>
    </row>
    <row r="19" spans="1:16" ht="12.75" customHeight="1">
      <c r="A19" s="33">
        <f aca="true" t="shared" si="4" ref="A19:A27">IF(ISNUMBER("&gt;0"),IF(C19&gt;28,"x",""),"")</f>
      </c>
      <c r="B19" s="212">
        <f>Teilnehmer!D164</f>
        <v>0</v>
      </c>
      <c r="C19" s="413">
        <f>Teilnehmer!E164</f>
        <v>0</v>
      </c>
      <c r="D19" s="213">
        <f>Teilnehmer!F164</f>
        <v>0</v>
      </c>
      <c r="E19" s="33">
        <f aca="true" t="shared" si="5" ref="E19:E27">IF(ISNUMBER("&gt;0"),IF(G19&gt;28,"x",""),"")</f>
      </c>
      <c r="F19" s="212">
        <f>Teilnehmer!D204</f>
        <v>0</v>
      </c>
      <c r="G19" s="39">
        <f>Teilnehmer!E204</f>
        <v>0</v>
      </c>
      <c r="H19" s="213">
        <f>Teilnehmer!F204</f>
        <v>0</v>
      </c>
      <c r="I19" s="33">
        <f aca="true" t="shared" si="6" ref="I19:I27">IF(ISNUMBER("&gt;0"),IF(K19&gt;28,"x",""),"")</f>
      </c>
      <c r="J19" s="212">
        <f>Teilnehmer!D244</f>
        <v>0</v>
      </c>
      <c r="K19" s="39">
        <f>Teilnehmer!E244</f>
        <v>0</v>
      </c>
      <c r="L19" s="213">
        <f>Teilnehmer!F244</f>
        <v>0</v>
      </c>
      <c r="M19" s="33">
        <f>IF(O19&gt;28,"x","")</f>
      </c>
      <c r="N19" s="219">
        <f>Teilnehmer!D284</f>
        <v>0</v>
      </c>
      <c r="O19" s="39">
        <f>Teilnehmer!E284</f>
        <v>0</v>
      </c>
      <c r="P19" s="213">
        <f>Teilnehmer!F284</f>
        <v>0</v>
      </c>
    </row>
    <row r="20" spans="1:16" ht="12.75" customHeight="1">
      <c r="A20" s="33">
        <f t="shared" si="4"/>
      </c>
      <c r="B20" s="212">
        <f>Teilnehmer!D165</f>
        <v>0</v>
      </c>
      <c r="C20" s="413">
        <f>Teilnehmer!E165</f>
        <v>0</v>
      </c>
      <c r="D20" s="214">
        <f>Teilnehmer!F165</f>
        <v>0</v>
      </c>
      <c r="E20" s="33">
        <f t="shared" si="5"/>
      </c>
      <c r="F20" s="212">
        <f>Teilnehmer!D205</f>
        <v>0</v>
      </c>
      <c r="G20" s="39">
        <f>Teilnehmer!E205</f>
        <v>0</v>
      </c>
      <c r="H20" s="214">
        <f>Teilnehmer!F205</f>
        <v>0</v>
      </c>
      <c r="I20" s="33">
        <f t="shared" si="6"/>
      </c>
      <c r="J20" s="212">
        <f>Teilnehmer!D245</f>
        <v>0</v>
      </c>
      <c r="K20" s="39">
        <f>Teilnehmer!E245</f>
        <v>0</v>
      </c>
      <c r="L20" s="214">
        <f>Teilnehmer!F245</f>
        <v>0</v>
      </c>
      <c r="M20" s="33">
        <f>IF(O20&gt;28,"x","")</f>
      </c>
      <c r="N20" s="219">
        <f>Teilnehmer!D285</f>
        <v>0</v>
      </c>
      <c r="O20" s="39">
        <f>Teilnehmer!E285</f>
        <v>0</v>
      </c>
      <c r="P20" s="214">
        <f>Teilnehmer!F285</f>
        <v>0</v>
      </c>
    </row>
    <row r="21" spans="1:16" ht="12.75" customHeight="1">
      <c r="A21" s="33">
        <f t="shared" si="4"/>
      </c>
      <c r="B21" s="212">
        <f>Teilnehmer!D166</f>
        <v>0</v>
      </c>
      <c r="C21" s="413">
        <f>Teilnehmer!E166</f>
        <v>0</v>
      </c>
      <c r="D21" s="214">
        <f>Teilnehmer!F166</f>
        <v>0</v>
      </c>
      <c r="E21" s="33">
        <f t="shared" si="5"/>
      </c>
      <c r="F21" s="212">
        <f>Teilnehmer!D206</f>
        <v>0</v>
      </c>
      <c r="G21" s="39">
        <f>Teilnehmer!E206</f>
        <v>0</v>
      </c>
      <c r="H21" s="214">
        <f>Teilnehmer!F206</f>
        <v>0</v>
      </c>
      <c r="I21" s="33">
        <f t="shared" si="6"/>
      </c>
      <c r="J21" s="212">
        <f>Teilnehmer!D246</f>
        <v>0</v>
      </c>
      <c r="K21" s="39">
        <f>Teilnehmer!E246</f>
        <v>0</v>
      </c>
      <c r="L21" s="214">
        <f>Teilnehmer!F246</f>
        <v>0</v>
      </c>
      <c r="M21" s="33">
        <f>IF(O21&gt;28,"x","")</f>
      </c>
      <c r="N21" s="219">
        <f>Teilnehmer!D286</f>
        <v>0</v>
      </c>
      <c r="O21" s="39">
        <f>Teilnehmer!E286</f>
        <v>0</v>
      </c>
      <c r="P21" s="214">
        <f>Teilnehmer!F286</f>
        <v>0</v>
      </c>
    </row>
    <row r="22" spans="1:16" ht="12.75" customHeight="1">
      <c r="A22" s="33">
        <f t="shared" si="4"/>
      </c>
      <c r="B22" s="212">
        <f>Teilnehmer!D167</f>
        <v>0</v>
      </c>
      <c r="C22" s="413">
        <f>Teilnehmer!E167</f>
        <v>0</v>
      </c>
      <c r="D22" s="214">
        <f>Teilnehmer!F167</f>
        <v>0</v>
      </c>
      <c r="E22" s="33">
        <f t="shared" si="5"/>
      </c>
      <c r="F22" s="212">
        <f>Teilnehmer!D207</f>
        <v>0</v>
      </c>
      <c r="G22" s="39">
        <f>Teilnehmer!E207</f>
        <v>0</v>
      </c>
      <c r="H22" s="214">
        <f>Teilnehmer!F207</f>
        <v>0</v>
      </c>
      <c r="I22" s="33">
        <f t="shared" si="6"/>
      </c>
      <c r="J22" s="212">
        <f>Teilnehmer!D247</f>
        <v>0</v>
      </c>
      <c r="K22" s="39">
        <f>Teilnehmer!E247</f>
        <v>0</v>
      </c>
      <c r="L22" s="214">
        <f>Teilnehmer!F247</f>
        <v>0</v>
      </c>
      <c r="M22" s="33">
        <f aca="true" t="shared" si="7" ref="M22:M27">IF(O22&gt;28,"x","")</f>
      </c>
      <c r="N22" s="220">
        <f>Teilnehmer!D287</f>
        <v>0</v>
      </c>
      <c r="O22" s="39">
        <f>Teilnehmer!E287</f>
        <v>0</v>
      </c>
      <c r="P22" s="214">
        <f>Teilnehmer!F287</f>
        <v>0</v>
      </c>
    </row>
    <row r="23" spans="1:16" ht="12.75" customHeight="1">
      <c r="A23" s="33">
        <f t="shared" si="4"/>
      </c>
      <c r="B23" s="212">
        <f>Teilnehmer!D168</f>
        <v>0</v>
      </c>
      <c r="C23" s="413">
        <f>Teilnehmer!E168</f>
        <v>0</v>
      </c>
      <c r="D23" s="214">
        <f>Teilnehmer!F168</f>
        <v>0</v>
      </c>
      <c r="E23" s="33">
        <f t="shared" si="5"/>
      </c>
      <c r="F23" s="212">
        <f>Teilnehmer!D208</f>
        <v>0</v>
      </c>
      <c r="G23" s="39">
        <f>Teilnehmer!E208</f>
        <v>0</v>
      </c>
      <c r="H23" s="214">
        <f>Teilnehmer!F208</f>
        <v>0</v>
      </c>
      <c r="I23" s="33">
        <f t="shared" si="6"/>
      </c>
      <c r="J23" s="212">
        <f>Teilnehmer!D248</f>
        <v>0</v>
      </c>
      <c r="K23" s="39">
        <f>Teilnehmer!E248</f>
        <v>0</v>
      </c>
      <c r="L23" s="214">
        <f>Teilnehmer!F248</f>
        <v>0</v>
      </c>
      <c r="M23" s="33">
        <f t="shared" si="7"/>
      </c>
      <c r="N23" s="219">
        <f>Teilnehmer!D288</f>
        <v>0</v>
      </c>
      <c r="O23" s="39">
        <f>Teilnehmer!E288</f>
        <v>0</v>
      </c>
      <c r="P23" s="214">
        <f>Teilnehmer!F288</f>
        <v>0</v>
      </c>
    </row>
    <row r="24" spans="1:16" ht="12.75" customHeight="1">
      <c r="A24" s="33">
        <f t="shared" si="4"/>
      </c>
      <c r="B24" s="212">
        <f>Teilnehmer!D169</f>
        <v>0</v>
      </c>
      <c r="C24" s="413">
        <f>Teilnehmer!E169</f>
        <v>0</v>
      </c>
      <c r="D24" s="214">
        <f>Teilnehmer!F169</f>
        <v>0</v>
      </c>
      <c r="E24" s="33">
        <f t="shared" si="5"/>
      </c>
      <c r="F24" s="212">
        <f>Teilnehmer!D209</f>
        <v>0</v>
      </c>
      <c r="G24" s="39">
        <f>Teilnehmer!E209</f>
        <v>0</v>
      </c>
      <c r="H24" s="214">
        <f>Teilnehmer!F209</f>
        <v>0</v>
      </c>
      <c r="I24" s="33">
        <f t="shared" si="6"/>
      </c>
      <c r="J24" s="212">
        <f>Teilnehmer!D249</f>
        <v>0</v>
      </c>
      <c r="K24" s="39">
        <f>Teilnehmer!E249</f>
        <v>0</v>
      </c>
      <c r="L24" s="214">
        <f>Teilnehmer!F249</f>
        <v>0</v>
      </c>
      <c r="M24" s="33">
        <f t="shared" si="7"/>
      </c>
      <c r="N24" s="220">
        <f>Teilnehmer!D289</f>
        <v>0</v>
      </c>
      <c r="O24" s="39">
        <f>Teilnehmer!E289</f>
        <v>0</v>
      </c>
      <c r="P24" s="214">
        <f>Teilnehmer!F289</f>
        <v>0</v>
      </c>
    </row>
    <row r="25" spans="1:16" ht="12.75" customHeight="1">
      <c r="A25" s="33">
        <f t="shared" si="4"/>
      </c>
      <c r="B25" s="212">
        <f>Teilnehmer!D170</f>
        <v>0</v>
      </c>
      <c r="C25" s="413">
        <f>Teilnehmer!E170</f>
        <v>0</v>
      </c>
      <c r="D25" s="214">
        <f>Teilnehmer!F170</f>
        <v>0</v>
      </c>
      <c r="E25" s="33">
        <f t="shared" si="5"/>
      </c>
      <c r="F25" s="212">
        <f>Teilnehmer!D210</f>
        <v>0</v>
      </c>
      <c r="G25" s="39">
        <f>Teilnehmer!E210</f>
        <v>0</v>
      </c>
      <c r="H25" s="214">
        <f>Teilnehmer!F210</f>
        <v>0</v>
      </c>
      <c r="I25" s="33">
        <f t="shared" si="6"/>
      </c>
      <c r="J25" s="212">
        <f>Teilnehmer!D250</f>
        <v>0</v>
      </c>
      <c r="K25" s="39">
        <f>Teilnehmer!E250</f>
        <v>0</v>
      </c>
      <c r="L25" s="214">
        <f>Teilnehmer!F250</f>
        <v>0</v>
      </c>
      <c r="M25" s="33">
        <f t="shared" si="7"/>
      </c>
      <c r="N25" s="219">
        <f>Teilnehmer!D290</f>
        <v>0</v>
      </c>
      <c r="O25" s="39">
        <f>Teilnehmer!E290</f>
        <v>0</v>
      </c>
      <c r="P25" s="214">
        <f>Teilnehmer!F290</f>
        <v>0</v>
      </c>
    </row>
    <row r="26" spans="1:16" ht="12.75" customHeight="1">
      <c r="A26" s="33">
        <f t="shared" si="4"/>
      </c>
      <c r="B26" s="212">
        <f>Teilnehmer!D171</f>
        <v>0</v>
      </c>
      <c r="C26" s="413">
        <f>Teilnehmer!E171</f>
        <v>0</v>
      </c>
      <c r="D26" s="214">
        <f>Teilnehmer!F171</f>
        <v>0</v>
      </c>
      <c r="E26" s="33">
        <f t="shared" si="5"/>
      </c>
      <c r="F26" s="212">
        <f>Teilnehmer!D211</f>
        <v>0</v>
      </c>
      <c r="G26" s="39">
        <f>Teilnehmer!E211</f>
        <v>0</v>
      </c>
      <c r="H26" s="214">
        <f>Teilnehmer!F211</f>
        <v>0</v>
      </c>
      <c r="I26" s="33">
        <f t="shared" si="6"/>
      </c>
      <c r="J26" s="212">
        <f>Teilnehmer!D251</f>
        <v>0</v>
      </c>
      <c r="K26" s="39">
        <f>Teilnehmer!E251</f>
        <v>0</v>
      </c>
      <c r="L26" s="214">
        <f>Teilnehmer!F251</f>
        <v>0</v>
      </c>
      <c r="M26" s="33">
        <f t="shared" si="7"/>
      </c>
      <c r="N26" s="219">
        <f>Teilnehmer!D291</f>
        <v>0</v>
      </c>
      <c r="O26" s="39">
        <f>Teilnehmer!E291</f>
        <v>0</v>
      </c>
      <c r="P26" s="214">
        <f>Teilnehmer!F291</f>
        <v>0</v>
      </c>
    </row>
    <row r="27" spans="1:16" ht="12.75" customHeight="1">
      <c r="A27" s="33">
        <f t="shared" si="4"/>
      </c>
      <c r="B27" s="212">
        <f>Teilnehmer!D172</f>
        <v>0</v>
      </c>
      <c r="C27" s="413">
        <f>Teilnehmer!E172</f>
        <v>0</v>
      </c>
      <c r="D27" s="215">
        <f>Teilnehmer!F172</f>
        <v>0</v>
      </c>
      <c r="E27" s="33">
        <f t="shared" si="5"/>
      </c>
      <c r="F27" s="212">
        <f>Teilnehmer!D212</f>
        <v>0</v>
      </c>
      <c r="G27" s="39">
        <f>Teilnehmer!E212</f>
        <v>0</v>
      </c>
      <c r="H27" s="215">
        <f>Teilnehmer!F212</f>
        <v>0</v>
      </c>
      <c r="I27" s="33">
        <f t="shared" si="6"/>
      </c>
      <c r="J27" s="212">
        <f>Teilnehmer!D252</f>
        <v>0</v>
      </c>
      <c r="K27" s="39">
        <f>Teilnehmer!E252</f>
        <v>0</v>
      </c>
      <c r="L27" s="215">
        <f>Teilnehmer!F252</f>
        <v>0</v>
      </c>
      <c r="M27" s="33">
        <f t="shared" si="7"/>
      </c>
      <c r="N27" s="219">
        <f>Teilnehmer!D292</f>
        <v>0</v>
      </c>
      <c r="O27" s="39">
        <f>Teilnehmer!E292</f>
        <v>0</v>
      </c>
      <c r="P27" s="215">
        <f>Teilnehmer!F292</f>
        <v>0</v>
      </c>
    </row>
    <row r="28" spans="1:16" s="32" customFormat="1" ht="12.75" customHeight="1" thickBot="1">
      <c r="A28" s="34"/>
      <c r="B28" s="216">
        <v>5</v>
      </c>
      <c r="C28" s="217" t="str">
        <f>IF(D28=0," ",SUM(C19:C27)/D28)</f>
        <v> </v>
      </c>
      <c r="D28" s="218">
        <f>COUNTIF(C19:C27,"&gt;-0")</f>
        <v>0</v>
      </c>
      <c r="E28" s="256"/>
      <c r="F28" s="216">
        <v>6</v>
      </c>
      <c r="G28" s="217" t="str">
        <f>IF(H28=0," ",SUM(G19:G27)/H28)</f>
        <v> </v>
      </c>
      <c r="H28" s="218">
        <f>COUNTIF(G19:G27,"&gt;-0")</f>
        <v>0</v>
      </c>
      <c r="I28" s="256"/>
      <c r="J28" s="216">
        <v>7</v>
      </c>
      <c r="K28" s="217" t="str">
        <f>IF(L28=0," ",SUM(K19:K27)/L28)</f>
        <v> </v>
      </c>
      <c r="L28" s="218">
        <f>COUNTIF(K19:K27,"&gt;-0")</f>
        <v>0</v>
      </c>
      <c r="M28" s="256"/>
      <c r="N28" s="216"/>
      <c r="O28" s="217" t="str">
        <f>IF(P28=0," ",SUM(O19:O27)/P28)</f>
        <v> </v>
      </c>
      <c r="P28" s="218">
        <f>COUNTIF(O19:O27,"&gt;-0")</f>
        <v>0</v>
      </c>
    </row>
    <row r="29" spans="1:16" ht="12.75" customHeight="1">
      <c r="A29" s="9"/>
      <c r="B29" s="30"/>
      <c r="C29" s="9"/>
      <c r="D29" s="9"/>
      <c r="E29" s="254"/>
      <c r="F29" s="30"/>
      <c r="G29" s="9"/>
      <c r="H29" s="9"/>
      <c r="I29" s="254"/>
      <c r="J29" s="30"/>
      <c r="K29" s="9"/>
      <c r="L29" s="9"/>
      <c r="M29" s="254"/>
      <c r="N29" s="30"/>
      <c r="O29" s="9"/>
      <c r="P29" s="9"/>
    </row>
    <row r="30" spans="1:16" ht="12.75" customHeight="1" thickBot="1">
      <c r="A30" s="9"/>
      <c r="B30" s="30"/>
      <c r="C30" s="9"/>
      <c r="D30" s="9"/>
      <c r="E30" s="254"/>
      <c r="F30" s="30"/>
      <c r="G30" s="9"/>
      <c r="H30" s="9"/>
      <c r="I30" s="254"/>
      <c r="J30" s="30"/>
      <c r="K30" s="9"/>
      <c r="L30" s="9"/>
      <c r="M30" s="254"/>
      <c r="N30" s="30"/>
      <c r="O30" s="9"/>
      <c r="P30" s="9"/>
    </row>
    <row r="31" spans="1:16" ht="12.75" customHeight="1">
      <c r="A31" s="5"/>
      <c r="B31" s="461" t="str">
        <f>Teilnehmer!B324</f>
        <v>GC Ravensburg</v>
      </c>
      <c r="C31" s="462"/>
      <c r="D31" s="463"/>
      <c r="E31" s="255"/>
      <c r="F31" s="461" t="str">
        <f>Teilnehmer!B364</f>
        <v>GC Steißlingen</v>
      </c>
      <c r="G31" s="462"/>
      <c r="H31" s="463"/>
      <c r="I31" s="255"/>
      <c r="J31" s="461" t="str">
        <f>Teilnehmer!B404</f>
        <v>GC Waldkirch</v>
      </c>
      <c r="K31" s="462"/>
      <c r="L31" s="463"/>
      <c r="M31" s="255"/>
      <c r="N31" s="461" t="str">
        <f>Teilnehmer!B444</f>
        <v>GC Weißensberg</v>
      </c>
      <c r="O31" s="462"/>
      <c r="P31" s="463"/>
    </row>
    <row r="32" spans="1:16" ht="12.75" customHeight="1">
      <c r="A32" s="9"/>
      <c r="B32" s="210" t="s">
        <v>1</v>
      </c>
      <c r="C32" s="6" t="s">
        <v>23</v>
      </c>
      <c r="D32" s="211" t="s">
        <v>6</v>
      </c>
      <c r="E32" s="254"/>
      <c r="F32" s="210" t="s">
        <v>1</v>
      </c>
      <c r="G32" s="6" t="s">
        <v>23</v>
      </c>
      <c r="H32" s="211" t="s">
        <v>6</v>
      </c>
      <c r="I32" s="254"/>
      <c r="J32" s="210" t="s">
        <v>1</v>
      </c>
      <c r="K32" s="6" t="s">
        <v>23</v>
      </c>
      <c r="L32" s="211" t="s">
        <v>6</v>
      </c>
      <c r="M32" s="254"/>
      <c r="N32" s="210" t="s">
        <v>1</v>
      </c>
      <c r="O32" s="6" t="s">
        <v>23</v>
      </c>
      <c r="P32" s="211" t="s">
        <v>6</v>
      </c>
    </row>
    <row r="33" spans="1:16" ht="12.75" customHeight="1">
      <c r="A33" s="33">
        <f aca="true" t="shared" si="8" ref="A33:A41">IF(ISNUMBER("&gt;0"),IF(C33&gt;28,"x",""),"")</f>
      </c>
      <c r="B33" s="212" t="str">
        <f>Teilnehmer!D324</f>
        <v>Braisch, Georg</v>
      </c>
      <c r="C33" s="39">
        <f>Teilnehmer!E324</f>
        <v>9</v>
      </c>
      <c r="D33" s="213">
        <f>Teilnehmer!F324</f>
        <v>0</v>
      </c>
      <c r="E33" s="33">
        <f aca="true" t="shared" si="9" ref="E33:E41">IF(ISNUMBER("&gt;0"),IF(G33&gt;28,"x",""),"")</f>
      </c>
      <c r="F33" s="212">
        <f>Teilnehmer!D364</f>
        <v>0</v>
      </c>
      <c r="G33" s="39">
        <f>Teilnehmer!E364</f>
        <v>0</v>
      </c>
      <c r="H33" s="213">
        <f>Teilnehmer!F364</f>
        <v>0</v>
      </c>
      <c r="I33" s="33">
        <f aca="true" t="shared" si="10" ref="I33:I41">IF(ISNUMBER("&gt;0"),IF(K33&gt;28,"x",""),"")</f>
      </c>
      <c r="J33" s="212">
        <f>Teilnehmer!D404</f>
        <v>0</v>
      </c>
      <c r="K33" s="39">
        <f>Teilnehmer!E404</f>
        <v>0</v>
      </c>
      <c r="L33" s="213">
        <f>Teilnehmer!F404</f>
        <v>0</v>
      </c>
      <c r="M33" s="33">
        <f aca="true" t="shared" si="11" ref="M33:M41">IF(ISNUMBER("&gt;0"),IF(O33&gt;28,"x",""),"")</f>
      </c>
      <c r="N33" s="212">
        <f>Teilnehmer!D444</f>
        <v>0</v>
      </c>
      <c r="O33" s="29">
        <f>Teilnehmer!E444</f>
        <v>0</v>
      </c>
      <c r="P33" s="221">
        <f>Teilnehmer!F444</f>
        <v>0</v>
      </c>
    </row>
    <row r="34" spans="1:16" ht="12.75" customHeight="1">
      <c r="A34" s="33">
        <f t="shared" si="8"/>
      </c>
      <c r="B34" s="212" t="str">
        <f>Teilnehmer!D325</f>
        <v>Braunschweig, Roland</v>
      </c>
      <c r="C34" s="39">
        <f>Teilnehmer!E325</f>
        <v>10.8</v>
      </c>
      <c r="D34" s="214">
        <f>Teilnehmer!F325</f>
        <v>0</v>
      </c>
      <c r="E34" s="33">
        <f t="shared" si="9"/>
      </c>
      <c r="F34" s="212">
        <f>Teilnehmer!D365</f>
        <v>0</v>
      </c>
      <c r="G34" s="39">
        <f>Teilnehmer!E365</f>
        <v>0</v>
      </c>
      <c r="H34" s="214">
        <f>Teilnehmer!F365</f>
        <v>0</v>
      </c>
      <c r="I34" s="33">
        <f t="shared" si="10"/>
      </c>
      <c r="J34" s="212">
        <f>Teilnehmer!D405</f>
        <v>0</v>
      </c>
      <c r="K34" s="39">
        <f>Teilnehmer!E405</f>
        <v>0</v>
      </c>
      <c r="L34" s="214">
        <f>Teilnehmer!F405</f>
        <v>0</v>
      </c>
      <c r="M34" s="33">
        <f t="shared" si="11"/>
      </c>
      <c r="N34" s="212">
        <f>Teilnehmer!D445</f>
        <v>0</v>
      </c>
      <c r="O34" s="29">
        <f>Teilnehmer!E445</f>
        <v>0</v>
      </c>
      <c r="P34" s="222">
        <f>Teilnehmer!F445</f>
        <v>0</v>
      </c>
    </row>
    <row r="35" spans="1:16" ht="12.75" customHeight="1">
      <c r="A35" s="33">
        <f t="shared" si="8"/>
      </c>
      <c r="B35" s="212" t="str">
        <f>Teilnehmer!D326</f>
        <v>Bertsche, Ludwig</v>
      </c>
      <c r="C35" s="39">
        <f>Teilnehmer!E326</f>
        <v>11.7</v>
      </c>
      <c r="D35" s="214" t="str">
        <f>Teilnehmer!F326</f>
        <v>x</v>
      </c>
      <c r="E35" s="33">
        <f t="shared" si="9"/>
      </c>
      <c r="F35" s="212">
        <f>Teilnehmer!D366</f>
        <v>0</v>
      </c>
      <c r="G35" s="39">
        <f>Teilnehmer!E366</f>
        <v>0</v>
      </c>
      <c r="H35" s="214">
        <f>Teilnehmer!F366</f>
        <v>0</v>
      </c>
      <c r="I35" s="33">
        <f t="shared" si="10"/>
      </c>
      <c r="J35" s="212">
        <f>Teilnehmer!D406</f>
        <v>0</v>
      </c>
      <c r="K35" s="39">
        <f>Teilnehmer!E406</f>
        <v>0</v>
      </c>
      <c r="L35" s="214">
        <f>Teilnehmer!F406</f>
        <v>0</v>
      </c>
      <c r="M35" s="33">
        <f t="shared" si="11"/>
      </c>
      <c r="N35" s="212">
        <f>Teilnehmer!D446</f>
        <v>0</v>
      </c>
      <c r="O35" s="29">
        <f>Teilnehmer!E446</f>
        <v>0</v>
      </c>
      <c r="P35" s="222">
        <f>Teilnehmer!F446</f>
        <v>0</v>
      </c>
    </row>
    <row r="36" spans="1:16" ht="12.75" customHeight="1">
      <c r="A36" s="33">
        <f t="shared" si="8"/>
      </c>
      <c r="B36" s="212" t="str">
        <f>Teilnehmer!D327</f>
        <v>Selg, Rudi</v>
      </c>
      <c r="C36" s="39">
        <f>Teilnehmer!E327</f>
        <v>12.6</v>
      </c>
      <c r="D36" s="214" t="str">
        <f>Teilnehmer!F327</f>
        <v>x</v>
      </c>
      <c r="E36" s="33">
        <f t="shared" si="9"/>
      </c>
      <c r="F36" s="212">
        <f>Teilnehmer!D367</f>
        <v>0</v>
      </c>
      <c r="G36" s="39">
        <f>Teilnehmer!E367</f>
        <v>0</v>
      </c>
      <c r="H36" s="214">
        <f>Teilnehmer!F367</f>
        <v>0</v>
      </c>
      <c r="I36" s="33">
        <f t="shared" si="10"/>
      </c>
      <c r="J36" s="212">
        <f>Teilnehmer!D407</f>
        <v>0</v>
      </c>
      <c r="K36" s="39">
        <f>Teilnehmer!E407</f>
        <v>0</v>
      </c>
      <c r="L36" s="214">
        <f>Teilnehmer!F407</f>
        <v>0</v>
      </c>
      <c r="M36" s="33">
        <f t="shared" si="11"/>
      </c>
      <c r="N36" s="212">
        <f>Teilnehmer!D447</f>
        <v>0</v>
      </c>
      <c r="O36" s="29">
        <f>Teilnehmer!E447</f>
        <v>0</v>
      </c>
      <c r="P36" s="222">
        <f>Teilnehmer!F447</f>
        <v>0</v>
      </c>
    </row>
    <row r="37" spans="1:16" ht="12.75" customHeight="1">
      <c r="A37" s="33">
        <f t="shared" si="8"/>
      </c>
      <c r="B37" s="212" t="str">
        <f>Teilnehmer!D328</f>
        <v>Hammerstein, Gerd</v>
      </c>
      <c r="C37" s="39">
        <f>Teilnehmer!E328</f>
        <v>13.5</v>
      </c>
      <c r="D37" s="214" t="str">
        <f>Teilnehmer!F328</f>
        <v>x</v>
      </c>
      <c r="E37" s="33">
        <f t="shared" si="9"/>
      </c>
      <c r="F37" s="212">
        <f>Teilnehmer!D368</f>
        <v>0</v>
      </c>
      <c r="G37" s="39">
        <f>Teilnehmer!E368</f>
        <v>0</v>
      </c>
      <c r="H37" s="214">
        <f>Teilnehmer!F368</f>
        <v>0</v>
      </c>
      <c r="I37" s="33">
        <f t="shared" si="10"/>
      </c>
      <c r="J37" s="212">
        <f>Teilnehmer!D408</f>
        <v>0</v>
      </c>
      <c r="K37" s="39">
        <f>Teilnehmer!E408</f>
        <v>0</v>
      </c>
      <c r="L37" s="214">
        <f>Teilnehmer!F408</f>
        <v>0</v>
      </c>
      <c r="M37" s="33">
        <f t="shared" si="11"/>
      </c>
      <c r="N37" s="212">
        <f>Teilnehmer!D448</f>
        <v>0</v>
      </c>
      <c r="O37" s="29">
        <f>Teilnehmer!E448</f>
        <v>0</v>
      </c>
      <c r="P37" s="222">
        <f>Teilnehmer!F448</f>
        <v>0</v>
      </c>
    </row>
    <row r="38" spans="1:16" ht="12.75" customHeight="1">
      <c r="A38" s="33">
        <f t="shared" si="8"/>
      </c>
      <c r="B38" s="212" t="str">
        <f>Teilnehmer!D329</f>
        <v>Tritschler, Günther</v>
      </c>
      <c r="C38" s="39">
        <f>Teilnehmer!E329</f>
        <v>14.3</v>
      </c>
      <c r="D38" s="214">
        <f>Teilnehmer!F329</f>
        <v>0</v>
      </c>
      <c r="E38" s="33">
        <f t="shared" si="9"/>
      </c>
      <c r="F38" s="212">
        <f>Teilnehmer!D369</f>
        <v>0</v>
      </c>
      <c r="G38" s="39">
        <f>Teilnehmer!E369</f>
        <v>0</v>
      </c>
      <c r="H38" s="214">
        <f>Teilnehmer!F369</f>
        <v>0</v>
      </c>
      <c r="I38" s="33">
        <f t="shared" si="10"/>
      </c>
      <c r="J38" s="212">
        <f>Teilnehmer!D409</f>
        <v>0</v>
      </c>
      <c r="K38" s="39">
        <f>Teilnehmer!E409</f>
        <v>0</v>
      </c>
      <c r="L38" s="214">
        <f>Teilnehmer!F409</f>
        <v>0</v>
      </c>
      <c r="M38" s="33">
        <f t="shared" si="11"/>
      </c>
      <c r="N38" s="212">
        <f>Teilnehmer!D449</f>
        <v>0</v>
      </c>
      <c r="O38" s="29">
        <f>Teilnehmer!E449</f>
        <v>0</v>
      </c>
      <c r="P38" s="222">
        <f>Teilnehmer!F449</f>
        <v>0</v>
      </c>
    </row>
    <row r="39" spans="1:16" ht="12.75" customHeight="1">
      <c r="A39" s="33">
        <f t="shared" si="8"/>
      </c>
      <c r="B39" s="212" t="str">
        <f>Teilnehmer!D330</f>
        <v>Bausch, Otto</v>
      </c>
      <c r="C39" s="39">
        <f>Teilnehmer!E330</f>
        <v>14.7</v>
      </c>
      <c r="D39" s="214" t="str">
        <f>Teilnehmer!F330</f>
        <v>x</v>
      </c>
      <c r="E39" s="33">
        <f t="shared" si="9"/>
      </c>
      <c r="F39" s="212">
        <f>Teilnehmer!D370</f>
        <v>0</v>
      </c>
      <c r="G39" s="39">
        <f>Teilnehmer!E370</f>
        <v>0</v>
      </c>
      <c r="H39" s="214">
        <f>Teilnehmer!F370</f>
        <v>0</v>
      </c>
      <c r="I39" s="33">
        <f t="shared" si="10"/>
      </c>
      <c r="J39" s="212">
        <f>Teilnehmer!D410</f>
        <v>0</v>
      </c>
      <c r="K39" s="39">
        <f>Teilnehmer!E410</f>
        <v>0</v>
      </c>
      <c r="L39" s="214">
        <f>Teilnehmer!F410</f>
        <v>0</v>
      </c>
      <c r="M39" s="33">
        <f t="shared" si="11"/>
      </c>
      <c r="N39" s="212">
        <f>Teilnehmer!D450</f>
        <v>0</v>
      </c>
      <c r="O39" s="29">
        <f>Teilnehmer!E450</f>
        <v>0</v>
      </c>
      <c r="P39" s="222">
        <f>Teilnehmer!F450</f>
        <v>0</v>
      </c>
    </row>
    <row r="40" spans="1:16" ht="12.75" customHeight="1">
      <c r="A40" s="33">
        <f t="shared" si="8"/>
      </c>
      <c r="B40" s="212" t="str">
        <f>Teilnehmer!D331</f>
        <v>Kohley, Manfred</v>
      </c>
      <c r="C40" s="39">
        <f>Teilnehmer!E331</f>
        <v>14.7</v>
      </c>
      <c r="D40" s="214">
        <f>Teilnehmer!F331</f>
        <v>0</v>
      </c>
      <c r="E40" s="33">
        <f t="shared" si="9"/>
      </c>
      <c r="F40" s="212">
        <f>Teilnehmer!D371</f>
        <v>0</v>
      </c>
      <c r="G40" s="39">
        <f>Teilnehmer!E371</f>
        <v>0</v>
      </c>
      <c r="H40" s="214">
        <f>Teilnehmer!F371</f>
        <v>0</v>
      </c>
      <c r="I40" s="33">
        <f t="shared" si="10"/>
      </c>
      <c r="J40" s="212">
        <f>Teilnehmer!D411</f>
        <v>0</v>
      </c>
      <c r="K40" s="39">
        <f>Teilnehmer!E411</f>
        <v>0</v>
      </c>
      <c r="L40" s="214">
        <f>Teilnehmer!F411</f>
        <v>0</v>
      </c>
      <c r="M40" s="33">
        <f t="shared" si="11"/>
      </c>
      <c r="N40" s="212">
        <f>Teilnehmer!D451</f>
        <v>0</v>
      </c>
      <c r="O40" s="29">
        <f>Teilnehmer!E451</f>
        <v>0</v>
      </c>
      <c r="P40" s="222">
        <f>Teilnehmer!F451</f>
        <v>0</v>
      </c>
    </row>
    <row r="41" spans="1:16" ht="12.75" customHeight="1">
      <c r="A41" s="33">
        <f t="shared" si="8"/>
      </c>
      <c r="B41" s="212" t="str">
        <f>Teilnehmer!D332</f>
        <v>Gutzwiller, Ingrid</v>
      </c>
      <c r="C41" s="39">
        <f>Teilnehmer!E332</f>
        <v>16</v>
      </c>
      <c r="D41" s="215">
        <f>Teilnehmer!F332</f>
        <v>0</v>
      </c>
      <c r="E41" s="33">
        <f t="shared" si="9"/>
      </c>
      <c r="F41" s="212">
        <f>Teilnehmer!D372</f>
        <v>0</v>
      </c>
      <c r="G41" s="39">
        <f>Teilnehmer!E372</f>
        <v>0</v>
      </c>
      <c r="H41" s="215">
        <f>Teilnehmer!F372</f>
        <v>0</v>
      </c>
      <c r="I41" s="33">
        <f t="shared" si="10"/>
      </c>
      <c r="J41" s="212">
        <f>Teilnehmer!D412</f>
        <v>0</v>
      </c>
      <c r="K41" s="39">
        <f>Teilnehmer!E412</f>
        <v>0</v>
      </c>
      <c r="L41" s="215">
        <f>Teilnehmer!F412</f>
        <v>0</v>
      </c>
      <c r="M41" s="33">
        <f t="shared" si="11"/>
      </c>
      <c r="N41" s="212">
        <f>Teilnehmer!D452</f>
        <v>0</v>
      </c>
      <c r="O41" s="29">
        <f>Teilnehmer!E452</f>
        <v>0</v>
      </c>
      <c r="P41" s="223">
        <f>Teilnehmer!F452</f>
        <v>0</v>
      </c>
    </row>
    <row r="42" spans="1:16" s="32" customFormat="1" ht="12.75" customHeight="1" thickBot="1">
      <c r="A42" s="34"/>
      <c r="B42" s="216">
        <v>9</v>
      </c>
      <c r="C42" s="217">
        <f>IF(D42=0," ",SUM(C33:C41)/D42)</f>
        <v>13.033333333333335</v>
      </c>
      <c r="D42" s="218">
        <f>COUNTIF(C33:C41,"&gt;-0")</f>
        <v>9</v>
      </c>
      <c r="E42" s="256"/>
      <c r="F42" s="216">
        <v>10</v>
      </c>
      <c r="G42" s="217" t="str">
        <f>IF(H42=0," ",SUM(G33:G41)/H42)</f>
        <v> </v>
      </c>
      <c r="H42" s="218">
        <f>COUNTIF(G33:G41,"&gt;-0")</f>
        <v>0</v>
      </c>
      <c r="I42" s="256"/>
      <c r="J42" s="216">
        <v>11</v>
      </c>
      <c r="K42" s="217" t="str">
        <f>IF(L42=0," ",SUM(K33:K41)/L42)</f>
        <v> </v>
      </c>
      <c r="L42" s="218">
        <f>COUNTIF(K33:K41,"&gt;-0")</f>
        <v>0</v>
      </c>
      <c r="M42" s="256"/>
      <c r="N42" s="216"/>
      <c r="O42" s="217" t="str">
        <f>IF(P42=0," ",SUM(O33:O41)/P42)</f>
        <v> </v>
      </c>
      <c r="P42" s="218">
        <f>COUNTIF(O33:O41,"&gt;-0")</f>
        <v>0</v>
      </c>
    </row>
    <row r="43" spans="1:16" ht="12.75">
      <c r="A43" s="9"/>
      <c r="B43" s="46" t="str">
        <f>CopyRight</f>
        <v>© Joachim F. Schmies 06.04.2009</v>
      </c>
      <c r="C43" s="9"/>
      <c r="D43" s="9"/>
      <c r="E43" s="254"/>
      <c r="F43" s="30"/>
      <c r="G43" s="9"/>
      <c r="H43" s="9"/>
      <c r="I43" s="254"/>
      <c r="J43" s="30"/>
      <c r="K43" s="9"/>
      <c r="L43" s="9"/>
      <c r="M43" s="254"/>
      <c r="N43" s="30"/>
      <c r="O43" s="9"/>
      <c r="P43" s="9"/>
    </row>
    <row r="44" spans="1:16" ht="12.75">
      <c r="A44" s="9"/>
      <c r="B44" s="30"/>
      <c r="C44" s="9" t="s">
        <v>34</v>
      </c>
      <c r="D44" s="9"/>
      <c r="E44" s="254"/>
      <c r="F44" s="30"/>
      <c r="G44" s="9"/>
      <c r="H44" s="9"/>
      <c r="I44" s="254"/>
      <c r="J44" s="30"/>
      <c r="K44" s="9"/>
      <c r="L44" s="9"/>
      <c r="M44" s="254"/>
      <c r="N44" s="30"/>
      <c r="O44" s="9"/>
      <c r="P44" s="9"/>
    </row>
    <row r="45" spans="3:15" ht="15">
      <c r="C45" s="9" t="s">
        <v>16</v>
      </c>
      <c r="N45" s="51" t="s">
        <v>41</v>
      </c>
      <c r="O45" s="54">
        <f>SUM(D14,H14,L14,P14,D28,H28,L28,P28,D42,H42,L42,P42)</f>
        <v>9</v>
      </c>
    </row>
    <row r="46" spans="3:15" ht="15">
      <c r="C46" s="9" t="s">
        <v>20</v>
      </c>
      <c r="N46" s="52" t="s">
        <v>9</v>
      </c>
      <c r="O46" s="50">
        <f>COUNTIF(O49:O60,"&gt;0")</f>
        <v>1</v>
      </c>
    </row>
    <row r="47" spans="3:15" ht="15">
      <c r="C47" s="9" t="s">
        <v>17</v>
      </c>
      <c r="N47" s="53" t="s">
        <v>26</v>
      </c>
      <c r="O47" s="38">
        <f>-SUM(O49:O60)/O46</f>
        <v>-13.033333333333335</v>
      </c>
    </row>
    <row r="48" spans="3:15" ht="12.75">
      <c r="C48" s="9"/>
      <c r="O48" t="s">
        <v>23</v>
      </c>
    </row>
    <row r="49" spans="14:15" ht="12.75">
      <c r="N49" s="133"/>
      <c r="O49" s="35" t="str">
        <f>C14</f>
        <v> </v>
      </c>
    </row>
    <row r="50" spans="14:15" ht="12.75">
      <c r="N50" s="59"/>
      <c r="O50" s="36" t="str">
        <f>G14</f>
        <v> </v>
      </c>
    </row>
    <row r="51" spans="14:15" ht="12.75">
      <c r="N51" s="59"/>
      <c r="O51" s="36" t="str">
        <f>K14</f>
        <v> </v>
      </c>
    </row>
    <row r="52" spans="14:15" ht="12.75">
      <c r="N52" s="59"/>
      <c r="O52" s="36" t="str">
        <f>O14</f>
        <v> </v>
      </c>
    </row>
    <row r="53" spans="14:15" ht="12.75">
      <c r="N53" s="59"/>
      <c r="O53" s="36" t="str">
        <f>C28</f>
        <v> </v>
      </c>
    </row>
    <row r="54" spans="14:15" ht="12.75">
      <c r="N54" s="59"/>
      <c r="O54" s="36" t="str">
        <f>G28</f>
        <v> </v>
      </c>
    </row>
    <row r="55" spans="14:15" ht="12.75">
      <c r="N55" s="59"/>
      <c r="O55" s="36" t="str">
        <f>K28</f>
        <v> </v>
      </c>
    </row>
    <row r="56" ht="12.75">
      <c r="O56" s="36" t="str">
        <f>O28</f>
        <v> </v>
      </c>
    </row>
    <row r="57" ht="12.75">
      <c r="O57" s="36">
        <f>C42</f>
        <v>13.033333333333335</v>
      </c>
    </row>
    <row r="58" ht="12.75">
      <c r="O58" s="168" t="str">
        <f>G42</f>
        <v> </v>
      </c>
    </row>
    <row r="59" ht="12.75">
      <c r="O59" s="36" t="str">
        <f>K42</f>
        <v> </v>
      </c>
    </row>
    <row r="60" ht="12.75">
      <c r="O60" s="37" t="str">
        <f>O42</f>
        <v> </v>
      </c>
    </row>
  </sheetData>
  <sheetProtection sheet="1" objects="1" scenarios="1"/>
  <mergeCells count="13">
    <mergeCell ref="F1:K1"/>
    <mergeCell ref="B3:D3"/>
    <mergeCell ref="F3:H3"/>
    <mergeCell ref="J3:L3"/>
    <mergeCell ref="N3:P3"/>
    <mergeCell ref="B17:D17"/>
    <mergeCell ref="F17:H17"/>
    <mergeCell ref="J17:L17"/>
    <mergeCell ref="N17:P17"/>
    <mergeCell ref="B31:D31"/>
    <mergeCell ref="F31:H31"/>
    <mergeCell ref="J31:L31"/>
    <mergeCell ref="N31:P31"/>
  </mergeCells>
  <printOptions/>
  <pageMargins left="0.5" right="0.42" top="0.66" bottom="0.984251968503937" header="0.5118110236220472" footer="0.5118110236220472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U72"/>
  <sheetViews>
    <sheetView showZeros="0" workbookViewId="0" topLeftCell="A1">
      <selection activeCell="B20" sqref="B20"/>
    </sheetView>
  </sheetViews>
  <sheetFormatPr defaultColWidth="11.421875" defaultRowHeight="12.75"/>
  <cols>
    <col min="1" max="1" width="2.00390625" style="0" customWidth="1"/>
    <col min="2" max="2" width="18.7109375" style="27" customWidth="1"/>
    <col min="3" max="4" width="6.421875" style="0" customWidth="1"/>
    <col min="5" max="5" width="8.28125" style="0" customWidth="1"/>
    <col min="6" max="6" width="4.421875" style="0" customWidth="1"/>
    <col min="7" max="7" width="18.7109375" style="27" customWidth="1"/>
    <col min="8" max="9" width="6.421875" style="0" customWidth="1"/>
    <col min="10" max="10" width="8.28125" style="0" customWidth="1"/>
    <col min="11" max="11" width="4.421875" style="0" customWidth="1"/>
    <col min="12" max="12" width="18.7109375" style="27" customWidth="1"/>
    <col min="13" max="14" width="6.421875" style="0" customWidth="1"/>
    <col min="15" max="15" width="8.28125" style="0" customWidth="1"/>
    <col min="16" max="16" width="4.421875" style="0" customWidth="1"/>
    <col min="17" max="17" width="18.7109375" style="27" customWidth="1"/>
    <col min="18" max="19" width="6.421875" style="0" customWidth="1"/>
    <col min="20" max="20" width="8.28125" style="0" customWidth="1"/>
  </cols>
  <sheetData>
    <row r="1" spans="1:21" ht="29.25">
      <c r="A1" s="470" t="str">
        <f>Berechnung!B41</f>
        <v>Bodensee-Seniors-Tour 2009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134">
        <f>SUM(T33:T37)</f>
        <v>0</v>
      </c>
    </row>
    <row r="2" ht="12.75" customHeight="1" thickBot="1">
      <c r="A2" s="304"/>
    </row>
    <row r="3" spans="2:20" s="3" customFormat="1" ht="12.75" customHeight="1" thickBot="1">
      <c r="B3" s="472" t="str">
        <f>Anmeldungen!B3</f>
        <v>GC frei</v>
      </c>
      <c r="C3" s="473"/>
      <c r="D3" s="473"/>
      <c r="E3" s="305">
        <f>SUM(IF(E5=0,60,E5),IF(E6=0,60,E6),IF(E7=0,60,E7),IF(E8=0,60,E8),IF(E9=0,60,E9))</f>
        <v>300</v>
      </c>
      <c r="F3" s="5"/>
      <c r="G3" s="472" t="str">
        <f>Anmeldungen!F3</f>
        <v>GC Erlen</v>
      </c>
      <c r="H3" s="473"/>
      <c r="I3" s="473"/>
      <c r="J3" s="305">
        <f>SUM(IF(J5=0,60,J5),IF(J6=0,60,J6),IF(J7=0,60,J7),IF(J8=0,60,J8),IF(J9=0,60,J9))</f>
        <v>300</v>
      </c>
      <c r="K3" s="5"/>
      <c r="L3" s="472" t="str">
        <f>Anmeldungen!J3</f>
        <v>GC Langenstein</v>
      </c>
      <c r="M3" s="473"/>
      <c r="N3" s="473"/>
      <c r="O3" s="305">
        <f>SUM(IF(O5=0,60,O5),IF(O6=0,60,O6),IF(O7=0,60,O7),IF(O8=0,60,O8),IF(O9=0,60,O9))</f>
        <v>300</v>
      </c>
      <c r="P3" s="5"/>
      <c r="Q3" s="472" t="str">
        <f>Anmeldungen!N3</f>
        <v>GC Lindau</v>
      </c>
      <c r="R3" s="473"/>
      <c r="S3" s="473"/>
      <c r="T3" s="305">
        <f>SUM(IF(T5=0,60,T5),IF(T6=0,60,T6),IF(T7=0,60,T7),IF(T8=0,60,T8),IF(T9=0,60,T9))</f>
        <v>300</v>
      </c>
    </row>
    <row r="4" spans="2:20" ht="12.75" customHeight="1">
      <c r="B4" s="227" t="s">
        <v>1</v>
      </c>
      <c r="C4" s="41" t="s">
        <v>2</v>
      </c>
      <c r="D4" s="41" t="s">
        <v>3</v>
      </c>
      <c r="E4" s="228" t="s">
        <v>4</v>
      </c>
      <c r="F4" s="9"/>
      <c r="G4" s="227" t="s">
        <v>1</v>
      </c>
      <c r="H4" s="41" t="s">
        <v>2</v>
      </c>
      <c r="I4" s="41" t="s">
        <v>3</v>
      </c>
      <c r="J4" s="228" t="s">
        <v>4</v>
      </c>
      <c r="K4" s="9"/>
      <c r="L4" s="227" t="s">
        <v>1</v>
      </c>
      <c r="M4" s="41" t="s">
        <v>2</v>
      </c>
      <c r="N4" s="41" t="s">
        <v>3</v>
      </c>
      <c r="O4" s="228" t="s">
        <v>4</v>
      </c>
      <c r="P4" s="9"/>
      <c r="Q4" s="227" t="s">
        <v>1</v>
      </c>
      <c r="R4" s="41" t="s">
        <v>2</v>
      </c>
      <c r="S4" s="41" t="s">
        <v>3</v>
      </c>
      <c r="T4" s="228" t="s">
        <v>4</v>
      </c>
    </row>
    <row r="5" spans="2:20" ht="12.75" customHeight="1">
      <c r="B5" s="231">
        <f>Anmeldungen!B5</f>
        <v>0</v>
      </c>
      <c r="C5" s="237">
        <f>Teilnehmer!G4</f>
        <v>0</v>
      </c>
      <c r="D5" s="237">
        <f>Teilnehmer!H4</f>
        <v>0</v>
      </c>
      <c r="E5" s="230">
        <f aca="true" t="shared" si="0" ref="E5:E13">SUM(C5:D5)</f>
        <v>0</v>
      </c>
      <c r="F5" s="9"/>
      <c r="G5" s="231">
        <f>Anmeldungen!F6</f>
        <v>0</v>
      </c>
      <c r="H5" s="244">
        <f>Teilnehmer!G45</f>
        <v>0</v>
      </c>
      <c r="I5" s="244">
        <f>Teilnehmer!H45</f>
        <v>0</v>
      </c>
      <c r="J5" s="230">
        <f aca="true" t="shared" si="1" ref="J5:J13">SUM(H5:I5)</f>
        <v>0</v>
      </c>
      <c r="K5" s="9"/>
      <c r="L5" s="231">
        <f>Anmeldungen!J7</f>
        <v>0</v>
      </c>
      <c r="M5" s="237">
        <f>Teilnehmer!G86</f>
        <v>0</v>
      </c>
      <c r="N5" s="237">
        <f>Teilnehmer!H86</f>
        <v>0</v>
      </c>
      <c r="O5" s="230">
        <f aca="true" t="shared" si="2" ref="O5:O13">SUM(M5:N5)</f>
        <v>0</v>
      </c>
      <c r="P5" s="9"/>
      <c r="Q5" s="231">
        <f>Anmeldungen!N5</f>
        <v>0</v>
      </c>
      <c r="R5" s="237">
        <f>Teilnehmer!G124</f>
        <v>0</v>
      </c>
      <c r="S5" s="237">
        <f>Teilnehmer!H124</f>
        <v>0</v>
      </c>
      <c r="T5" s="232">
        <f aca="true" t="shared" si="3" ref="T5:T13">SUM(R5:S5)</f>
        <v>0</v>
      </c>
    </row>
    <row r="6" spans="2:20" ht="12.75" customHeight="1">
      <c r="B6" s="229">
        <f>Anmeldungen!B6</f>
        <v>0</v>
      </c>
      <c r="C6" s="238">
        <f>Teilnehmer!G5</f>
        <v>0</v>
      </c>
      <c r="D6" s="238">
        <f>Teilnehmer!H5</f>
        <v>0</v>
      </c>
      <c r="E6" s="230">
        <f t="shared" si="0"/>
        <v>0</v>
      </c>
      <c r="F6" s="9"/>
      <c r="G6" s="231">
        <f>Anmeldungen!F7</f>
        <v>0</v>
      </c>
      <c r="H6" s="245">
        <f>Teilnehmer!G46</f>
        <v>0</v>
      </c>
      <c r="I6" s="245">
        <f>Teilnehmer!H46</f>
        <v>0</v>
      </c>
      <c r="J6" s="230">
        <f t="shared" si="1"/>
        <v>0</v>
      </c>
      <c r="K6" s="9"/>
      <c r="L6" s="231">
        <f>Anmeldungen!J9</f>
        <v>0</v>
      </c>
      <c r="M6" s="238">
        <f>Teilnehmer!G88</f>
        <v>0</v>
      </c>
      <c r="N6" s="238">
        <f>Teilnehmer!H88</f>
        <v>0</v>
      </c>
      <c r="O6" s="232">
        <f t="shared" si="2"/>
        <v>0</v>
      </c>
      <c r="P6" s="9"/>
      <c r="Q6" s="231">
        <f>Anmeldungen!N6</f>
        <v>0</v>
      </c>
      <c r="R6" s="238">
        <f>Teilnehmer!G125</f>
        <v>0</v>
      </c>
      <c r="S6" s="238">
        <f>Teilnehmer!H125</f>
        <v>0</v>
      </c>
      <c r="T6" s="230">
        <f t="shared" si="3"/>
        <v>0</v>
      </c>
    </row>
    <row r="7" spans="2:20" ht="12.75" customHeight="1">
      <c r="B7" s="231">
        <f>Anmeldungen!B7</f>
        <v>0</v>
      </c>
      <c r="C7" s="238">
        <f>Teilnehmer!G6</f>
        <v>0</v>
      </c>
      <c r="D7" s="238">
        <f>Teilnehmer!H6</f>
        <v>0</v>
      </c>
      <c r="E7" s="232">
        <f t="shared" si="0"/>
        <v>0</v>
      </c>
      <c r="F7" s="9"/>
      <c r="G7" s="231">
        <f>Anmeldungen!F12</f>
        <v>0</v>
      </c>
      <c r="H7" s="245">
        <f>Teilnehmer!G51</f>
        <v>0</v>
      </c>
      <c r="I7" s="245">
        <f>Teilnehmer!H51</f>
        <v>0</v>
      </c>
      <c r="J7" s="230">
        <f t="shared" si="1"/>
        <v>0</v>
      </c>
      <c r="K7" s="9"/>
      <c r="L7" s="231">
        <f>Anmeldungen!J8</f>
        <v>0</v>
      </c>
      <c r="M7" s="238">
        <f>Teilnehmer!G87</f>
        <v>0</v>
      </c>
      <c r="N7" s="238">
        <f>Teilnehmer!H87</f>
        <v>0</v>
      </c>
      <c r="O7" s="232">
        <f t="shared" si="2"/>
        <v>0</v>
      </c>
      <c r="P7" s="9"/>
      <c r="Q7" s="231">
        <f>Anmeldungen!N11</f>
        <v>0</v>
      </c>
      <c r="R7" s="238">
        <f>Teilnehmer!G130</f>
        <v>0</v>
      </c>
      <c r="S7" s="238">
        <f>Teilnehmer!H130</f>
        <v>0</v>
      </c>
      <c r="T7" s="232">
        <f t="shared" si="3"/>
        <v>0</v>
      </c>
    </row>
    <row r="8" spans="2:20" ht="12.75" customHeight="1">
      <c r="B8" s="231">
        <f>Anmeldungen!B8</f>
        <v>0</v>
      </c>
      <c r="C8" s="238">
        <f>Teilnehmer!G7</f>
        <v>0</v>
      </c>
      <c r="D8" s="238">
        <f>Teilnehmer!H7</f>
        <v>0</v>
      </c>
      <c r="E8" s="230">
        <f t="shared" si="0"/>
        <v>0</v>
      </c>
      <c r="F8" s="9"/>
      <c r="G8" s="231">
        <f>Anmeldungen!F8</f>
        <v>0</v>
      </c>
      <c r="H8" s="245">
        <f>Teilnehmer!G47</f>
        <v>0</v>
      </c>
      <c r="I8" s="245">
        <f>Teilnehmer!H47</f>
        <v>0</v>
      </c>
      <c r="J8" s="232">
        <f t="shared" si="1"/>
        <v>0</v>
      </c>
      <c r="K8" s="9"/>
      <c r="L8" s="231">
        <f>Anmeldungen!J10</f>
        <v>0</v>
      </c>
      <c r="M8" s="238">
        <f>Teilnehmer!G89</f>
        <v>0</v>
      </c>
      <c r="N8" s="238">
        <f>Teilnehmer!H89</f>
        <v>0</v>
      </c>
      <c r="O8" s="230">
        <f t="shared" si="2"/>
        <v>0</v>
      </c>
      <c r="P8" s="9"/>
      <c r="Q8" s="231">
        <f>Anmeldungen!N12</f>
        <v>0</v>
      </c>
      <c r="R8" s="238">
        <f>Teilnehmer!G131</f>
        <v>0</v>
      </c>
      <c r="S8" s="238">
        <f>Teilnehmer!H131</f>
        <v>0</v>
      </c>
      <c r="T8" s="230">
        <f t="shared" si="3"/>
        <v>0</v>
      </c>
    </row>
    <row r="9" spans="2:20" ht="12.75" customHeight="1">
      <c r="B9" s="231">
        <f>Anmeldungen!B9</f>
        <v>0</v>
      </c>
      <c r="C9" s="238">
        <f>Teilnehmer!G8</f>
        <v>0</v>
      </c>
      <c r="D9" s="238">
        <f>Teilnehmer!H8</f>
        <v>0</v>
      </c>
      <c r="E9" s="232">
        <f t="shared" si="0"/>
        <v>0</v>
      </c>
      <c r="F9" s="9"/>
      <c r="G9" s="231">
        <f>Anmeldungen!F9</f>
        <v>0</v>
      </c>
      <c r="H9" s="246">
        <f>Teilnehmer!G48</f>
        <v>0</v>
      </c>
      <c r="I9" s="246">
        <f>Teilnehmer!H48</f>
        <v>0</v>
      </c>
      <c r="J9" s="232">
        <f t="shared" si="1"/>
        <v>0</v>
      </c>
      <c r="K9" s="9"/>
      <c r="L9" s="231">
        <f>Anmeldungen!J6</f>
        <v>0</v>
      </c>
      <c r="M9" s="238">
        <f>Teilnehmer!G85</f>
        <v>0</v>
      </c>
      <c r="N9" s="238">
        <f>Teilnehmer!H85</f>
        <v>0</v>
      </c>
      <c r="O9" s="230">
        <f t="shared" si="2"/>
        <v>0</v>
      </c>
      <c r="P9" s="9"/>
      <c r="Q9" s="231">
        <f>Anmeldungen!N13</f>
        <v>0</v>
      </c>
      <c r="R9" s="239">
        <f>Teilnehmer!G132</f>
        <v>0</v>
      </c>
      <c r="S9" s="238">
        <f>Teilnehmer!H132</f>
        <v>0</v>
      </c>
      <c r="T9" s="232">
        <f t="shared" si="3"/>
        <v>0</v>
      </c>
    </row>
    <row r="10" spans="2:20" ht="12.75" customHeight="1">
      <c r="B10" s="231">
        <f>Anmeldungen!B10</f>
        <v>0</v>
      </c>
      <c r="C10" s="239">
        <f>Teilnehmer!G9</f>
        <v>0</v>
      </c>
      <c r="D10" s="239">
        <f>Teilnehmer!H9</f>
        <v>0</v>
      </c>
      <c r="E10" s="234">
        <f t="shared" si="0"/>
        <v>0</v>
      </c>
      <c r="F10" s="9"/>
      <c r="G10" s="231">
        <f>Anmeldungen!F5</f>
        <v>0</v>
      </c>
      <c r="H10" s="245">
        <f>Teilnehmer!G44</f>
        <v>0</v>
      </c>
      <c r="I10" s="246">
        <f>Teilnehmer!H44</f>
        <v>0</v>
      </c>
      <c r="J10" s="233">
        <f t="shared" si="1"/>
        <v>0</v>
      </c>
      <c r="K10" s="9"/>
      <c r="L10" s="231">
        <f>Anmeldungen!J5</f>
        <v>0</v>
      </c>
      <c r="M10" s="239">
        <f>Teilnehmer!G84</f>
        <v>0</v>
      </c>
      <c r="N10" s="239">
        <f>Teilnehmer!H84</f>
        <v>0</v>
      </c>
      <c r="O10" s="234">
        <f t="shared" si="2"/>
        <v>0</v>
      </c>
      <c r="P10" s="9"/>
      <c r="Q10" s="231">
        <f>Anmeldungen!N9</f>
        <v>0</v>
      </c>
      <c r="R10" s="238">
        <f>Teilnehmer!G128</f>
        <v>0</v>
      </c>
      <c r="S10" s="239">
        <f>Teilnehmer!H128</f>
        <v>0</v>
      </c>
      <c r="T10" s="233">
        <f t="shared" si="3"/>
        <v>0</v>
      </c>
    </row>
    <row r="11" spans="2:20" ht="12.75" customHeight="1">
      <c r="B11" s="229">
        <f>Anmeldungen!B11</f>
        <v>0</v>
      </c>
      <c r="C11" s="239">
        <f>Teilnehmer!G10</f>
        <v>0</v>
      </c>
      <c r="D11" s="239">
        <f>Teilnehmer!H10</f>
        <v>0</v>
      </c>
      <c r="E11" s="233">
        <f t="shared" si="0"/>
        <v>0</v>
      </c>
      <c r="F11" s="9"/>
      <c r="G11" s="231">
        <f>Anmeldungen!F11</f>
        <v>0</v>
      </c>
      <c r="H11" s="246">
        <f>Teilnehmer!G50</f>
        <v>0</v>
      </c>
      <c r="I11" s="245">
        <f>Teilnehmer!H50</f>
        <v>0</v>
      </c>
      <c r="J11" s="234">
        <f t="shared" si="1"/>
        <v>0</v>
      </c>
      <c r="K11" s="9"/>
      <c r="L11" s="231">
        <f>Anmeldungen!J11</f>
        <v>0</v>
      </c>
      <c r="M11" s="239">
        <f>Teilnehmer!G90</f>
        <v>0</v>
      </c>
      <c r="N11" s="239">
        <f>Teilnehmer!H90</f>
        <v>0</v>
      </c>
      <c r="O11" s="233">
        <f t="shared" si="2"/>
        <v>0</v>
      </c>
      <c r="P11" s="9"/>
      <c r="Q11" s="231">
        <f>Anmeldungen!N10</f>
        <v>0</v>
      </c>
      <c r="R11" s="239">
        <f>Teilnehmer!G129</f>
        <v>0</v>
      </c>
      <c r="S11" s="239">
        <f>Teilnehmer!H129</f>
        <v>0</v>
      </c>
      <c r="T11" s="234">
        <f t="shared" si="3"/>
        <v>0</v>
      </c>
    </row>
    <row r="12" spans="2:20" ht="12.75" customHeight="1">
      <c r="B12" s="231">
        <f>Anmeldungen!B12</f>
        <v>0</v>
      </c>
      <c r="C12" s="239">
        <f>Teilnehmer!G11</f>
        <v>0</v>
      </c>
      <c r="D12" s="239">
        <f>Teilnehmer!H11</f>
        <v>0</v>
      </c>
      <c r="E12" s="234">
        <f t="shared" si="0"/>
        <v>0</v>
      </c>
      <c r="F12" s="9"/>
      <c r="G12" s="231">
        <f>Anmeldungen!F13</f>
        <v>0</v>
      </c>
      <c r="H12" s="246">
        <f>Teilnehmer!G52</f>
        <v>0</v>
      </c>
      <c r="I12" s="246">
        <f>Teilnehmer!H52</f>
        <v>0</v>
      </c>
      <c r="J12" s="234">
        <f t="shared" si="1"/>
        <v>0</v>
      </c>
      <c r="K12" s="9"/>
      <c r="L12" s="231">
        <f>Anmeldungen!J12</f>
        <v>0</v>
      </c>
      <c r="M12" s="239">
        <f>Teilnehmer!G91</f>
        <v>0</v>
      </c>
      <c r="N12" s="239">
        <f>Teilnehmer!H91</f>
        <v>0</v>
      </c>
      <c r="O12" s="234">
        <f t="shared" si="2"/>
        <v>0</v>
      </c>
      <c r="P12" s="9"/>
      <c r="Q12" s="231">
        <f>Anmeldungen!N8</f>
        <v>0</v>
      </c>
      <c r="R12" s="239">
        <f>Teilnehmer!G127</f>
        <v>0</v>
      </c>
      <c r="S12" s="239">
        <f>Teilnehmer!H127</f>
        <v>0</v>
      </c>
      <c r="T12" s="234">
        <f t="shared" si="3"/>
        <v>0</v>
      </c>
    </row>
    <row r="13" spans="2:20" ht="12.75" customHeight="1" thickBot="1">
      <c r="B13" s="235">
        <f>Anmeldungen!B13</f>
        <v>0</v>
      </c>
      <c r="C13" s="240">
        <f>Teilnehmer!G12</f>
        <v>0</v>
      </c>
      <c r="D13" s="240">
        <f>Teilnehmer!H12</f>
        <v>0</v>
      </c>
      <c r="E13" s="236">
        <f t="shared" si="0"/>
        <v>0</v>
      </c>
      <c r="F13" s="9"/>
      <c r="G13" s="231">
        <f>Anmeldungen!F10</f>
        <v>0</v>
      </c>
      <c r="H13" s="247">
        <f>Teilnehmer!G49</f>
        <v>0</v>
      </c>
      <c r="I13" s="247">
        <f>Teilnehmer!H49</f>
        <v>0</v>
      </c>
      <c r="J13" s="233">
        <f t="shared" si="1"/>
        <v>0</v>
      </c>
      <c r="K13" s="9"/>
      <c r="L13" s="231">
        <f>Anmeldungen!J13</f>
        <v>0</v>
      </c>
      <c r="M13" s="248">
        <f>Teilnehmer!G92</f>
        <v>0</v>
      </c>
      <c r="N13" s="248">
        <f>Teilnehmer!H92</f>
        <v>0</v>
      </c>
      <c r="O13" s="233">
        <f t="shared" si="2"/>
        <v>0</v>
      </c>
      <c r="P13" s="9"/>
      <c r="Q13" s="231">
        <f>Anmeldungen!N7</f>
        <v>0</v>
      </c>
      <c r="R13" s="248">
        <f>Teilnehmer!G126</f>
        <v>0</v>
      </c>
      <c r="S13" s="248">
        <f>Teilnehmer!H126</f>
        <v>0</v>
      </c>
      <c r="T13" s="234">
        <f t="shared" si="3"/>
        <v>0</v>
      </c>
    </row>
    <row r="14" spans="2:20" ht="12.75" customHeight="1" thickBot="1">
      <c r="B14" s="224" t="s">
        <v>11</v>
      </c>
      <c r="C14" s="225">
        <v>0</v>
      </c>
      <c r="D14" s="225">
        <v>0</v>
      </c>
      <c r="E14" s="226">
        <v>0</v>
      </c>
      <c r="F14" s="9"/>
      <c r="G14" s="241" t="s">
        <v>11</v>
      </c>
      <c r="H14" s="242">
        <v>116</v>
      </c>
      <c r="I14" s="242">
        <v>164</v>
      </c>
      <c r="J14" s="243">
        <v>277</v>
      </c>
      <c r="K14" s="9"/>
      <c r="L14" s="241" t="s">
        <v>11</v>
      </c>
      <c r="M14" s="242">
        <v>103</v>
      </c>
      <c r="N14" s="242">
        <v>171</v>
      </c>
      <c r="O14" s="243">
        <v>274</v>
      </c>
      <c r="P14" s="9"/>
      <c r="Q14" s="241" t="s">
        <v>11</v>
      </c>
      <c r="R14" s="242">
        <v>121</v>
      </c>
      <c r="S14" s="242">
        <v>159</v>
      </c>
      <c r="T14" s="243">
        <v>279</v>
      </c>
    </row>
    <row r="15" spans="2:20" s="55" customFormat="1" ht="12.75" customHeight="1">
      <c r="B15" s="56" t="s">
        <v>15</v>
      </c>
      <c r="C15" s="57">
        <f>SUM(C5:C13)</f>
        <v>0</v>
      </c>
      <c r="D15" s="57">
        <f>SUM(D5:D13)</f>
        <v>0</v>
      </c>
      <c r="E15" s="57">
        <f>SUM(E5:E13)</f>
        <v>0</v>
      </c>
      <c r="F15" s="57"/>
      <c r="G15" s="56"/>
      <c r="H15" s="57">
        <f>SUM(H5:H13)</f>
        <v>0</v>
      </c>
      <c r="I15" s="57">
        <f>SUM(I5:I13)</f>
        <v>0</v>
      </c>
      <c r="J15" s="57">
        <f>SUM(J5:J13)</f>
        <v>0</v>
      </c>
      <c r="K15" s="57"/>
      <c r="L15" s="56"/>
      <c r="M15" s="57">
        <f>SUM(M5:M13)</f>
        <v>0</v>
      </c>
      <c r="N15" s="57">
        <f>SUM(N5:N13)</f>
        <v>0</v>
      </c>
      <c r="O15" s="57">
        <f>SUM(O5:O13)</f>
        <v>0</v>
      </c>
      <c r="P15" s="57"/>
      <c r="Q15" s="56"/>
      <c r="R15" s="57">
        <f>SUM(R6:R13)</f>
        <v>0</v>
      </c>
      <c r="S15" s="57">
        <f>SUM(S5:S13)</f>
        <v>0</v>
      </c>
      <c r="T15" s="57">
        <f>SUM(T5:T13)</f>
        <v>0</v>
      </c>
    </row>
    <row r="16" spans="2:20" ht="12.75" customHeight="1" thickBot="1">
      <c r="B16" s="30"/>
      <c r="C16" s="9"/>
      <c r="D16" s="9"/>
      <c r="E16" s="9"/>
      <c r="F16" s="9"/>
      <c r="G16" s="30"/>
      <c r="H16" s="9"/>
      <c r="I16" s="9"/>
      <c r="J16" s="9"/>
      <c r="K16" s="9"/>
      <c r="L16" s="30"/>
      <c r="M16" s="9"/>
      <c r="N16" s="9"/>
      <c r="O16" s="9"/>
      <c r="P16" s="9"/>
      <c r="Q16" s="30"/>
      <c r="R16" s="9"/>
      <c r="S16" s="9"/>
      <c r="T16" s="9"/>
    </row>
    <row r="17" spans="2:20" s="3" customFormat="1" ht="12.75" customHeight="1" thickBot="1">
      <c r="B17" s="472" t="str">
        <f>Anmeldungen!B17</f>
        <v>GC Lipperswil</v>
      </c>
      <c r="C17" s="473"/>
      <c r="D17" s="473"/>
      <c r="E17" s="305">
        <f>SUM(IF(E19=0,60,E19),IF(E20=0,60,E20),IF(E21=0,60,E21),IF(E22=0,60,E22),IF(E23=0,60,E23))</f>
        <v>300</v>
      </c>
      <c r="F17" s="5"/>
      <c r="G17" s="472" t="str">
        <f>Anmeldungen!F17</f>
        <v>GC Memmingen</v>
      </c>
      <c r="H17" s="473"/>
      <c r="I17" s="473"/>
      <c r="J17" s="305">
        <f>SUM(IF(J19=0,60,J19),IF(J20=0,60,J20),IF(J21=0,60,J21),IF(J22=0,60,J22),IF(J23=0,60,J23))</f>
        <v>300</v>
      </c>
      <c r="K17" s="5"/>
      <c r="L17" s="472" t="str">
        <f>Anmeldungen!J17</f>
        <v>GC Owingen</v>
      </c>
      <c r="M17" s="473"/>
      <c r="N17" s="473"/>
      <c r="O17" s="305">
        <f>SUM(IF(O19=0,60,O19),IF(O20=0,60,O20),IF(O21=0,60,O21),IF(O22=0,60,O22),IF(O23=0,60,O23))</f>
        <v>300</v>
      </c>
      <c r="P17" s="5"/>
      <c r="Q17" s="474" t="str">
        <f>Anmeldungen!N17</f>
        <v>GC Rankweil</v>
      </c>
      <c r="R17" s="475"/>
      <c r="S17" s="475"/>
      <c r="T17" s="305">
        <f>SUM(IF(T19=0,60,T19),IF(T20=0,60,T20),IF(T21=0,60,T21),IF(T22=0,60,T22),IF(T23=0,60,T23))</f>
        <v>300</v>
      </c>
    </row>
    <row r="18" spans="2:20" ht="12.75" customHeight="1">
      <c r="B18" s="227" t="s">
        <v>1</v>
      </c>
      <c r="C18" s="41" t="s">
        <v>2</v>
      </c>
      <c r="D18" s="41" t="s">
        <v>3</v>
      </c>
      <c r="E18" s="228" t="s">
        <v>4</v>
      </c>
      <c r="F18" s="9"/>
      <c r="G18" s="227" t="s">
        <v>1</v>
      </c>
      <c r="H18" s="41" t="s">
        <v>2</v>
      </c>
      <c r="I18" s="41" t="s">
        <v>3</v>
      </c>
      <c r="J18" s="228" t="s">
        <v>4</v>
      </c>
      <c r="K18" s="9"/>
      <c r="L18" s="227" t="s">
        <v>1</v>
      </c>
      <c r="M18" s="41" t="s">
        <v>2</v>
      </c>
      <c r="N18" s="41" t="s">
        <v>3</v>
      </c>
      <c r="O18" s="228" t="s">
        <v>4</v>
      </c>
      <c r="P18" s="9"/>
      <c r="Q18" s="227" t="s">
        <v>1</v>
      </c>
      <c r="R18" s="41" t="s">
        <v>2</v>
      </c>
      <c r="S18" s="41" t="s">
        <v>3</v>
      </c>
      <c r="T18" s="228" t="s">
        <v>4</v>
      </c>
    </row>
    <row r="19" spans="2:20" ht="12.75" customHeight="1">
      <c r="B19" s="231">
        <f>Anmeldungen!B19</f>
        <v>0</v>
      </c>
      <c r="C19" s="237">
        <f>Teilnehmer!G164</f>
        <v>0</v>
      </c>
      <c r="D19" s="237">
        <f>Teilnehmer!H164</f>
        <v>0</v>
      </c>
      <c r="E19" s="230">
        <f aca="true" t="shared" si="4" ref="E19:E27">SUM(C19:D19)</f>
        <v>0</v>
      </c>
      <c r="F19" s="9"/>
      <c r="G19" s="231">
        <f>Anmeldungen!F20</f>
        <v>0</v>
      </c>
      <c r="H19" s="237">
        <f>Teilnehmer!G205</f>
        <v>0</v>
      </c>
      <c r="I19" s="237">
        <f>Teilnehmer!H205</f>
        <v>0</v>
      </c>
      <c r="J19" s="230">
        <f aca="true" t="shared" si="5" ref="J19:J27">SUM(H19:I19)</f>
        <v>0</v>
      </c>
      <c r="K19" s="9"/>
      <c r="L19" s="231">
        <f>Anmeldungen!J22</f>
        <v>0</v>
      </c>
      <c r="M19" s="237">
        <f>Teilnehmer!G247</f>
        <v>0</v>
      </c>
      <c r="N19" s="237">
        <f>Teilnehmer!H247</f>
        <v>0</v>
      </c>
      <c r="O19" s="230">
        <f aca="true" t="shared" si="6" ref="O19:O27">SUM(M19:N19)</f>
        <v>0</v>
      </c>
      <c r="P19" s="9"/>
      <c r="Q19" s="231">
        <f>Anmeldungen!N22</f>
        <v>0</v>
      </c>
      <c r="R19" s="237">
        <f>Teilnehmer!G287</f>
        <v>0</v>
      </c>
      <c r="S19" s="237">
        <f>Teilnehmer!H287</f>
        <v>0</v>
      </c>
      <c r="T19" s="232">
        <f aca="true" t="shared" si="7" ref="T19:T27">SUM(R19:S19)</f>
        <v>0</v>
      </c>
    </row>
    <row r="20" spans="2:20" ht="12.75" customHeight="1">
      <c r="B20" s="231">
        <f>Anmeldungen!B27</f>
        <v>0</v>
      </c>
      <c r="C20" s="238">
        <f>Teilnehmer!G172</f>
        <v>0</v>
      </c>
      <c r="D20" s="238">
        <f>Teilnehmer!H172</f>
        <v>0</v>
      </c>
      <c r="E20" s="230">
        <f t="shared" si="4"/>
        <v>0</v>
      </c>
      <c r="F20" s="9"/>
      <c r="G20" s="231">
        <f>Anmeldungen!F21</f>
        <v>0</v>
      </c>
      <c r="H20" s="238">
        <f>Teilnehmer!G206</f>
        <v>0</v>
      </c>
      <c r="I20" s="238">
        <f>Teilnehmer!H206</f>
        <v>0</v>
      </c>
      <c r="J20" s="232">
        <f t="shared" si="5"/>
        <v>0</v>
      </c>
      <c r="K20" s="9"/>
      <c r="L20" s="231">
        <f>Anmeldungen!J24</f>
        <v>0</v>
      </c>
      <c r="M20" s="238">
        <f>Teilnehmer!G249</f>
        <v>0</v>
      </c>
      <c r="N20" s="238">
        <f>Teilnehmer!H249</f>
        <v>0</v>
      </c>
      <c r="O20" s="232">
        <f t="shared" si="6"/>
        <v>0</v>
      </c>
      <c r="P20" s="9"/>
      <c r="Q20" s="231">
        <f>Anmeldungen!N19</f>
        <v>0</v>
      </c>
      <c r="R20" s="238">
        <f>Teilnehmer!G284</f>
        <v>0</v>
      </c>
      <c r="S20" s="238">
        <f>Teilnehmer!H284</f>
        <v>0</v>
      </c>
      <c r="T20" s="230">
        <f t="shared" si="7"/>
        <v>0</v>
      </c>
    </row>
    <row r="21" spans="2:20" ht="12.75" customHeight="1">
      <c r="B21" s="231">
        <f>Anmeldungen!B20</f>
        <v>0</v>
      </c>
      <c r="C21" s="238">
        <f>Teilnehmer!G165</f>
        <v>0</v>
      </c>
      <c r="D21" s="238">
        <f>Teilnehmer!H165</f>
        <v>0</v>
      </c>
      <c r="E21" s="232">
        <f t="shared" si="4"/>
        <v>0</v>
      </c>
      <c r="F21" s="9"/>
      <c r="G21" s="231">
        <f>Anmeldungen!F23</f>
        <v>0</v>
      </c>
      <c r="H21" s="238">
        <f>Teilnehmer!G208</f>
        <v>0</v>
      </c>
      <c r="I21" s="238">
        <f>Teilnehmer!H208</f>
        <v>0</v>
      </c>
      <c r="J21" s="232">
        <f t="shared" si="5"/>
        <v>0</v>
      </c>
      <c r="K21" s="9"/>
      <c r="L21" s="231">
        <f>Anmeldungen!J27</f>
        <v>0</v>
      </c>
      <c r="M21" s="238">
        <f>Teilnehmer!G252</f>
        <v>0</v>
      </c>
      <c r="N21" s="238">
        <f>Teilnehmer!H252</f>
        <v>0</v>
      </c>
      <c r="O21" s="232">
        <f t="shared" si="6"/>
        <v>0</v>
      </c>
      <c r="P21" s="9"/>
      <c r="Q21" s="231">
        <f>Anmeldungen!N21</f>
        <v>0</v>
      </c>
      <c r="R21" s="238">
        <f>Teilnehmer!G286</f>
        <v>0</v>
      </c>
      <c r="S21" s="238">
        <f>Teilnehmer!H286</f>
        <v>0</v>
      </c>
      <c r="T21" s="230">
        <f t="shared" si="7"/>
        <v>0</v>
      </c>
    </row>
    <row r="22" spans="2:20" ht="12.75" customHeight="1">
      <c r="B22" s="231">
        <f>Anmeldungen!B23</f>
        <v>0</v>
      </c>
      <c r="C22" s="238">
        <f>Teilnehmer!G168</f>
        <v>0</v>
      </c>
      <c r="D22" s="238">
        <f>Teilnehmer!H168</f>
        <v>0</v>
      </c>
      <c r="E22" s="232">
        <f t="shared" si="4"/>
        <v>0</v>
      </c>
      <c r="F22" s="9"/>
      <c r="G22" s="231">
        <f>Anmeldungen!F22</f>
        <v>0</v>
      </c>
      <c r="H22" s="238">
        <f>Teilnehmer!G207</f>
        <v>0</v>
      </c>
      <c r="I22" s="238">
        <f>Teilnehmer!H207</f>
        <v>0</v>
      </c>
      <c r="J22" s="230">
        <f t="shared" si="5"/>
        <v>0</v>
      </c>
      <c r="K22" s="9"/>
      <c r="L22" s="231">
        <f>Anmeldungen!J23</f>
        <v>0</v>
      </c>
      <c r="M22" s="238">
        <f>Teilnehmer!G248</f>
        <v>0</v>
      </c>
      <c r="N22" s="238">
        <f>Teilnehmer!H248</f>
        <v>0</v>
      </c>
      <c r="O22" s="230">
        <f t="shared" si="6"/>
        <v>0</v>
      </c>
      <c r="P22" s="9"/>
      <c r="Q22" s="231">
        <f>Anmeldungen!N25</f>
        <v>0</v>
      </c>
      <c r="R22" s="238">
        <f>Teilnehmer!G290</f>
        <v>0</v>
      </c>
      <c r="S22" s="238">
        <f>Teilnehmer!H290</f>
        <v>0</v>
      </c>
      <c r="T22" s="230">
        <f t="shared" si="7"/>
        <v>0</v>
      </c>
    </row>
    <row r="23" spans="2:20" ht="12.75" customHeight="1">
      <c r="B23" s="231">
        <f>Anmeldungen!B24</f>
        <v>0</v>
      </c>
      <c r="C23" s="238">
        <f>Teilnehmer!G169</f>
        <v>0</v>
      </c>
      <c r="D23" s="238">
        <f>Teilnehmer!H169</f>
        <v>0</v>
      </c>
      <c r="E23" s="232">
        <f t="shared" si="4"/>
        <v>0</v>
      </c>
      <c r="F23" s="9"/>
      <c r="G23" s="231">
        <f>Anmeldungen!F19</f>
        <v>0</v>
      </c>
      <c r="H23" s="238">
        <f>Teilnehmer!G204</f>
        <v>0</v>
      </c>
      <c r="I23" s="239">
        <f>Teilnehmer!H204</f>
        <v>0</v>
      </c>
      <c r="J23" s="232">
        <f t="shared" si="5"/>
        <v>0</v>
      </c>
      <c r="K23" s="9"/>
      <c r="L23" s="231">
        <f>Anmeldungen!J20</f>
        <v>0</v>
      </c>
      <c r="M23" s="238">
        <f>Teilnehmer!G245</f>
        <v>0</v>
      </c>
      <c r="N23" s="239">
        <f>Teilnehmer!H245</f>
        <v>0</v>
      </c>
      <c r="O23" s="230">
        <f t="shared" si="6"/>
        <v>0</v>
      </c>
      <c r="P23" s="9"/>
      <c r="Q23" s="231">
        <f>Anmeldungen!N20</f>
        <v>0</v>
      </c>
      <c r="R23" s="238">
        <f>Teilnehmer!G285</f>
        <v>0</v>
      </c>
      <c r="S23" s="238">
        <f>Teilnehmer!H285</f>
        <v>0</v>
      </c>
      <c r="T23" s="232">
        <f t="shared" si="7"/>
        <v>0</v>
      </c>
    </row>
    <row r="24" spans="2:20" ht="12.75" customHeight="1">
      <c r="B24" s="231">
        <f>Anmeldungen!B26</f>
        <v>0</v>
      </c>
      <c r="C24" s="239">
        <f>Teilnehmer!G171</f>
        <v>0</v>
      </c>
      <c r="D24" s="239">
        <f>Teilnehmer!H171</f>
        <v>0</v>
      </c>
      <c r="E24" s="233">
        <f t="shared" si="4"/>
        <v>0</v>
      </c>
      <c r="F24" s="9"/>
      <c r="G24" s="231">
        <f>Anmeldungen!F24</f>
        <v>0</v>
      </c>
      <c r="H24" s="239">
        <f>Teilnehmer!G209</f>
        <v>0</v>
      </c>
      <c r="I24" s="239">
        <f>Teilnehmer!H209</f>
        <v>0</v>
      </c>
      <c r="J24" s="233">
        <f t="shared" si="5"/>
        <v>0</v>
      </c>
      <c r="K24" s="9"/>
      <c r="L24" s="231">
        <f>Anmeldungen!J19</f>
        <v>0</v>
      </c>
      <c r="M24" s="239">
        <f>Teilnehmer!G244</f>
        <v>0</v>
      </c>
      <c r="N24" s="239">
        <f>Teilnehmer!H244</f>
        <v>0</v>
      </c>
      <c r="O24" s="233">
        <f t="shared" si="6"/>
        <v>0</v>
      </c>
      <c r="P24" s="9"/>
      <c r="Q24" s="231">
        <f>Anmeldungen!N26</f>
        <v>0</v>
      </c>
      <c r="R24" s="239">
        <f>Teilnehmer!G291</f>
        <v>0</v>
      </c>
      <c r="S24" s="239">
        <f>Teilnehmer!H291</f>
        <v>0</v>
      </c>
      <c r="T24" s="233">
        <f t="shared" si="7"/>
        <v>0</v>
      </c>
    </row>
    <row r="25" spans="2:20" ht="12.75" customHeight="1">
      <c r="B25" s="231">
        <f>Anmeldungen!B25</f>
        <v>0</v>
      </c>
      <c r="C25" s="239">
        <f>Teilnehmer!G170</f>
        <v>0</v>
      </c>
      <c r="D25" s="239">
        <f>Teilnehmer!H170</f>
        <v>0</v>
      </c>
      <c r="E25" s="234">
        <f t="shared" si="4"/>
        <v>0</v>
      </c>
      <c r="F25" s="9"/>
      <c r="G25" s="231">
        <f>Anmeldungen!F25</f>
        <v>0</v>
      </c>
      <c r="H25" s="239">
        <f>Teilnehmer!G210</f>
        <v>0</v>
      </c>
      <c r="I25" s="238">
        <f>Teilnehmer!H210</f>
        <v>0</v>
      </c>
      <c r="J25" s="234">
        <f t="shared" si="5"/>
        <v>0</v>
      </c>
      <c r="K25" s="9"/>
      <c r="L25" s="231">
        <f>Anmeldungen!J25</f>
        <v>0</v>
      </c>
      <c r="M25" s="239">
        <f>Teilnehmer!G250</f>
        <v>0</v>
      </c>
      <c r="N25" s="238">
        <f>Teilnehmer!H250</f>
        <v>0</v>
      </c>
      <c r="O25" s="234">
        <f t="shared" si="6"/>
        <v>0</v>
      </c>
      <c r="P25" s="9"/>
      <c r="Q25" s="231">
        <f>Anmeldungen!N27</f>
        <v>0</v>
      </c>
      <c r="R25" s="239">
        <f>Teilnehmer!G292</f>
        <v>0</v>
      </c>
      <c r="S25" s="239">
        <f>Teilnehmer!H292</f>
        <v>0</v>
      </c>
      <c r="T25" s="233">
        <f t="shared" si="7"/>
        <v>0</v>
      </c>
    </row>
    <row r="26" spans="2:20" ht="12.75" customHeight="1">
      <c r="B26" s="231">
        <f>Anmeldungen!B21</f>
        <v>0</v>
      </c>
      <c r="C26" s="239">
        <f>Teilnehmer!G166</f>
        <v>0</v>
      </c>
      <c r="D26" s="239">
        <f>Teilnehmer!H166</f>
        <v>0</v>
      </c>
      <c r="E26" s="234">
        <f t="shared" si="4"/>
        <v>0</v>
      </c>
      <c r="F26" s="9"/>
      <c r="G26" s="231">
        <f>Anmeldungen!F27</f>
        <v>0</v>
      </c>
      <c r="H26" s="239">
        <f>Teilnehmer!G212</f>
        <v>0</v>
      </c>
      <c r="I26" s="239">
        <f>Teilnehmer!H212</f>
        <v>0</v>
      </c>
      <c r="J26" s="234">
        <f t="shared" si="5"/>
        <v>0</v>
      </c>
      <c r="K26" s="9"/>
      <c r="L26" s="231">
        <f>Anmeldungen!J26</f>
        <v>0</v>
      </c>
      <c r="M26" s="239">
        <f>Teilnehmer!G251</f>
        <v>0</v>
      </c>
      <c r="N26" s="239">
        <f>Teilnehmer!H251</f>
        <v>0</v>
      </c>
      <c r="O26" s="233">
        <f t="shared" si="6"/>
        <v>0</v>
      </c>
      <c r="P26" s="9"/>
      <c r="Q26" s="231">
        <f>Anmeldungen!N24</f>
        <v>0</v>
      </c>
      <c r="R26" s="239">
        <f>Teilnehmer!G289</f>
        <v>0</v>
      </c>
      <c r="S26" s="239">
        <f>Teilnehmer!H289</f>
        <v>0</v>
      </c>
      <c r="T26" s="234">
        <f t="shared" si="7"/>
        <v>0</v>
      </c>
    </row>
    <row r="27" spans="2:20" ht="12.75" customHeight="1">
      <c r="B27" s="231">
        <f>Anmeldungen!B22</f>
        <v>0</v>
      </c>
      <c r="C27" s="248">
        <f>Teilnehmer!G167</f>
        <v>0</v>
      </c>
      <c r="D27" s="248">
        <f>Teilnehmer!H167</f>
        <v>0</v>
      </c>
      <c r="E27" s="234">
        <f t="shared" si="4"/>
        <v>0</v>
      </c>
      <c r="F27" s="9"/>
      <c r="G27" s="231">
        <f>Anmeldungen!F26</f>
        <v>0</v>
      </c>
      <c r="H27" s="248">
        <f>Teilnehmer!G211</f>
        <v>0</v>
      </c>
      <c r="I27" s="248">
        <f>Teilnehmer!H211</f>
        <v>0</v>
      </c>
      <c r="J27" s="234">
        <f t="shared" si="5"/>
        <v>0</v>
      </c>
      <c r="K27" s="9"/>
      <c r="L27" s="231">
        <f>Anmeldungen!J21</f>
        <v>0</v>
      </c>
      <c r="M27" s="248">
        <f>Teilnehmer!G246</f>
        <v>0</v>
      </c>
      <c r="N27" s="248">
        <f>Teilnehmer!H246</f>
        <v>0</v>
      </c>
      <c r="O27" s="234">
        <f t="shared" si="6"/>
        <v>0</v>
      </c>
      <c r="P27" s="9"/>
      <c r="Q27" s="231">
        <f>Anmeldungen!N23</f>
        <v>0</v>
      </c>
      <c r="R27" s="248">
        <f>Teilnehmer!G288</f>
        <v>0</v>
      </c>
      <c r="S27" s="248">
        <f>Teilnehmer!H288</f>
        <v>0</v>
      </c>
      <c r="T27" s="234">
        <f t="shared" si="7"/>
        <v>0</v>
      </c>
    </row>
    <row r="28" spans="2:20" ht="12.75" customHeight="1" thickBot="1">
      <c r="B28" s="241" t="s">
        <v>11</v>
      </c>
      <c r="C28" s="242">
        <v>126</v>
      </c>
      <c r="D28" s="242">
        <v>165</v>
      </c>
      <c r="E28" s="243">
        <v>291</v>
      </c>
      <c r="F28" s="9"/>
      <c r="G28" s="241" t="s">
        <v>11</v>
      </c>
      <c r="H28" s="242">
        <v>103</v>
      </c>
      <c r="I28" s="242">
        <v>160</v>
      </c>
      <c r="J28" s="243">
        <v>260</v>
      </c>
      <c r="K28" s="9"/>
      <c r="L28" s="241" t="s">
        <v>11</v>
      </c>
      <c r="M28" s="242">
        <v>91</v>
      </c>
      <c r="N28" s="242">
        <v>161</v>
      </c>
      <c r="O28" s="243">
        <v>251</v>
      </c>
      <c r="P28" s="9"/>
      <c r="Q28" s="241" t="s">
        <v>11</v>
      </c>
      <c r="R28" s="242">
        <v>41</v>
      </c>
      <c r="S28" s="242">
        <v>63</v>
      </c>
      <c r="T28" s="243">
        <v>104</v>
      </c>
    </row>
    <row r="29" spans="2:20" ht="12.75" customHeight="1">
      <c r="B29" s="56" t="s">
        <v>15</v>
      </c>
      <c r="C29" s="57">
        <f>SUM(C19:C27)</f>
        <v>0</v>
      </c>
      <c r="D29" s="57">
        <f>SUM(D19:D27)</f>
        <v>0</v>
      </c>
      <c r="E29" s="57">
        <f>SUM(E19:E27)</f>
        <v>0</v>
      </c>
      <c r="F29" s="57"/>
      <c r="G29" s="56"/>
      <c r="H29" s="57">
        <f>SUM(H19:H27)</f>
        <v>0</v>
      </c>
      <c r="I29" s="57">
        <f>SUM(I19:I27)</f>
        <v>0</v>
      </c>
      <c r="J29" s="57">
        <f>SUM(J19:J27)</f>
        <v>0</v>
      </c>
      <c r="K29" s="57"/>
      <c r="L29" s="56"/>
      <c r="M29" s="57">
        <f>SUM(M19:M27)</f>
        <v>0</v>
      </c>
      <c r="N29" s="57">
        <f>SUM(N19:N27)</f>
        <v>0</v>
      </c>
      <c r="O29" s="57">
        <f>SUM(O19:O27)</f>
        <v>0</v>
      </c>
      <c r="P29" s="57"/>
      <c r="Q29" s="56"/>
      <c r="R29" s="57">
        <f>SUM(R19:R27)</f>
        <v>0</v>
      </c>
      <c r="S29" s="57">
        <f>SUM(S19:S27)</f>
        <v>0</v>
      </c>
      <c r="T29" s="57">
        <f>SUM(T19:T27)</f>
        <v>0</v>
      </c>
    </row>
    <row r="30" spans="2:20" ht="12.75" customHeight="1" thickBot="1">
      <c r="B30" s="30"/>
      <c r="C30" s="9"/>
      <c r="D30" s="9"/>
      <c r="E30" s="9"/>
      <c r="F30" s="9"/>
      <c r="G30" s="30"/>
      <c r="H30" s="9"/>
      <c r="I30" s="9"/>
      <c r="J30" s="9"/>
      <c r="K30" s="9"/>
      <c r="L30" s="30"/>
      <c r="M30" s="9"/>
      <c r="N30" s="9"/>
      <c r="O30" s="9"/>
      <c r="P30" s="9"/>
      <c r="Q30" s="30"/>
      <c r="R30" s="10"/>
      <c r="S30" s="10"/>
      <c r="T30" s="10"/>
    </row>
    <row r="31" spans="2:20" s="3" customFormat="1" ht="12.75" customHeight="1" thickBot="1">
      <c r="B31" s="472" t="str">
        <f>Anmeldungen!B31</f>
        <v>GC Ravensburg</v>
      </c>
      <c r="C31" s="473"/>
      <c r="D31" s="473"/>
      <c r="E31" s="305">
        <f>SUM(IF(E33=0,60,E33),IF(E34=0,60,E34),IF(E35=0,60,E35),IF(E36=0,60,E36),IF(E37=0,60,E37))</f>
        <v>300</v>
      </c>
      <c r="F31" s="5"/>
      <c r="G31" s="472" t="str">
        <f>Anmeldungen!F31</f>
        <v>GC Steißlingen</v>
      </c>
      <c r="H31" s="473"/>
      <c r="I31" s="473"/>
      <c r="J31" s="305">
        <f>SUM(IF(J33=0,60,J33),IF(J34=0,60,J34),IF(J35=0,60,J35),IF(J36=0,60,J36),IF(J37=0,60,J37))</f>
        <v>300</v>
      </c>
      <c r="K31" s="5"/>
      <c r="L31" s="472" t="str">
        <f>Anmeldungen!J31</f>
        <v>GC Waldkirch</v>
      </c>
      <c r="M31" s="473"/>
      <c r="N31" s="473"/>
      <c r="O31" s="305">
        <f>SUM(IF(O33=0,60,O33),IF(O34=0,60,O34),IF(O35=0,60,O35),IF(O36=0,60,O36),IF(O37=0,60,O37))</f>
        <v>300</v>
      </c>
      <c r="P31" s="5"/>
      <c r="Q31" s="472" t="str">
        <f>Anmeldungen!N31</f>
        <v>GC Weißensberg</v>
      </c>
      <c r="R31" s="473"/>
      <c r="S31" s="473"/>
      <c r="T31" s="305">
        <f>SUM(IF(T33=0,60,T33),IF(T34=0,60,T34),IF(T35=0,60,T35),IF(T36=0,60,T36),IF(T37=0,60,T37))</f>
        <v>300</v>
      </c>
    </row>
    <row r="32" spans="2:20" ht="12.75" customHeight="1">
      <c r="B32" s="227" t="s">
        <v>1</v>
      </c>
      <c r="C32" s="41" t="s">
        <v>2</v>
      </c>
      <c r="D32" s="41" t="s">
        <v>3</v>
      </c>
      <c r="E32" s="228" t="s">
        <v>4</v>
      </c>
      <c r="F32" s="9"/>
      <c r="G32" s="227" t="s">
        <v>1</v>
      </c>
      <c r="H32" s="41" t="s">
        <v>2</v>
      </c>
      <c r="I32" s="41" t="s">
        <v>3</v>
      </c>
      <c r="J32" s="228" t="s">
        <v>4</v>
      </c>
      <c r="K32" s="9"/>
      <c r="L32" s="227" t="s">
        <v>1</v>
      </c>
      <c r="M32" s="41" t="s">
        <v>2</v>
      </c>
      <c r="N32" s="41" t="s">
        <v>3</v>
      </c>
      <c r="O32" s="228" t="s">
        <v>4</v>
      </c>
      <c r="P32" s="9"/>
      <c r="Q32" s="227" t="s">
        <v>1</v>
      </c>
      <c r="R32" s="41" t="s">
        <v>2</v>
      </c>
      <c r="S32" s="41" t="s">
        <v>3</v>
      </c>
      <c r="T32" s="228" t="s">
        <v>4</v>
      </c>
    </row>
    <row r="33" spans="2:20" ht="12.75" customHeight="1">
      <c r="B33" s="231" t="str">
        <f>Anmeldungen!B36</f>
        <v>Selg, Rudi</v>
      </c>
      <c r="C33" s="237">
        <f>Teilnehmer!G327</f>
        <v>0</v>
      </c>
      <c r="D33" s="237">
        <f>Teilnehmer!H327</f>
        <v>0</v>
      </c>
      <c r="E33" s="232">
        <f aca="true" t="shared" si="8" ref="E33:E41">SUM(C33:D33)</f>
        <v>0</v>
      </c>
      <c r="F33" s="9"/>
      <c r="G33" s="231">
        <f>Anmeldungen!F34</f>
        <v>0</v>
      </c>
      <c r="H33" s="237">
        <f>Teilnehmer!G365</f>
        <v>0</v>
      </c>
      <c r="I33" s="237">
        <f>Teilnehmer!H365</f>
        <v>0</v>
      </c>
      <c r="J33" s="230">
        <f aca="true" t="shared" si="9" ref="J33:J41">SUM(H33:I33)</f>
        <v>0</v>
      </c>
      <c r="K33" s="9"/>
      <c r="L33" s="231">
        <f>Anmeldungen!J33</f>
        <v>0</v>
      </c>
      <c r="M33" s="237">
        <f>Teilnehmer!G404</f>
        <v>0</v>
      </c>
      <c r="N33" s="237">
        <f>Teilnehmer!H404</f>
        <v>0</v>
      </c>
      <c r="O33" s="232">
        <f aca="true" t="shared" si="10" ref="O33:O41">SUM(M33:N33)</f>
        <v>0</v>
      </c>
      <c r="P33" s="9"/>
      <c r="Q33" s="249">
        <f>Anmeldungen!N36</f>
        <v>0</v>
      </c>
      <c r="R33" s="237">
        <f>Teilnehmer!G447</f>
        <v>0</v>
      </c>
      <c r="S33" s="237">
        <f>Teilnehmer!H447</f>
        <v>0</v>
      </c>
      <c r="T33" s="232">
        <f aca="true" t="shared" si="11" ref="T33:T41">SUM(R33:S33)</f>
        <v>0</v>
      </c>
    </row>
    <row r="34" spans="2:20" ht="12.75" customHeight="1">
      <c r="B34" s="231" t="str">
        <f>Anmeldungen!B40</f>
        <v>Kohley, Manfred</v>
      </c>
      <c r="C34" s="238">
        <f>Teilnehmer!G331</f>
        <v>0</v>
      </c>
      <c r="D34" s="238">
        <f>Teilnehmer!H331</f>
        <v>0</v>
      </c>
      <c r="E34" s="230">
        <f t="shared" si="8"/>
        <v>0</v>
      </c>
      <c r="F34" s="9"/>
      <c r="G34" s="231">
        <f>Anmeldungen!F33</f>
        <v>0</v>
      </c>
      <c r="H34" s="238">
        <f>Teilnehmer!G364</f>
        <v>0</v>
      </c>
      <c r="I34" s="238">
        <f>Teilnehmer!H364</f>
        <v>0</v>
      </c>
      <c r="J34" s="232">
        <f t="shared" si="9"/>
        <v>0</v>
      </c>
      <c r="K34" s="9"/>
      <c r="L34" s="231">
        <f>Anmeldungen!J36</f>
        <v>0</v>
      </c>
      <c r="M34" s="238">
        <f>Teilnehmer!G407</f>
        <v>0</v>
      </c>
      <c r="N34" s="238">
        <f>Teilnehmer!H407</f>
        <v>0</v>
      </c>
      <c r="O34" s="232">
        <f t="shared" si="10"/>
        <v>0</v>
      </c>
      <c r="P34" s="9"/>
      <c r="Q34" s="249">
        <f>Anmeldungen!N37</f>
        <v>0</v>
      </c>
      <c r="R34" s="238">
        <f>Teilnehmer!G448</f>
        <v>0</v>
      </c>
      <c r="S34" s="238">
        <f>Teilnehmer!H448</f>
        <v>0</v>
      </c>
      <c r="T34" s="230">
        <f t="shared" si="11"/>
        <v>0</v>
      </c>
    </row>
    <row r="35" spans="2:20" ht="12.75" customHeight="1">
      <c r="B35" s="231" t="str">
        <f>Anmeldungen!B38</f>
        <v>Tritschler, Günther</v>
      </c>
      <c r="C35" s="238">
        <f>Teilnehmer!G329</f>
        <v>0</v>
      </c>
      <c r="D35" s="238">
        <f>Teilnehmer!H329</f>
        <v>0</v>
      </c>
      <c r="E35" s="232">
        <f t="shared" si="8"/>
        <v>0</v>
      </c>
      <c r="F35" s="9"/>
      <c r="G35" s="231">
        <f>Anmeldungen!F35</f>
        <v>0</v>
      </c>
      <c r="H35" s="238">
        <f>Teilnehmer!G366</f>
        <v>0</v>
      </c>
      <c r="I35" s="238">
        <f>Teilnehmer!H366</f>
        <v>0</v>
      </c>
      <c r="J35" s="230">
        <f t="shared" si="9"/>
        <v>0</v>
      </c>
      <c r="K35" s="9"/>
      <c r="L35" s="231">
        <f>Anmeldungen!J39</f>
        <v>0</v>
      </c>
      <c r="M35" s="238">
        <f>Teilnehmer!G410</f>
        <v>0</v>
      </c>
      <c r="N35" s="238">
        <f>Teilnehmer!H410</f>
        <v>0</v>
      </c>
      <c r="O35" s="230">
        <f t="shared" si="10"/>
        <v>0</v>
      </c>
      <c r="P35" s="9"/>
      <c r="Q35" s="249">
        <f>Anmeldungen!N35</f>
        <v>0</v>
      </c>
      <c r="R35" s="238">
        <f>Teilnehmer!G446</f>
        <v>0</v>
      </c>
      <c r="S35" s="238">
        <f>Teilnehmer!H446</f>
        <v>0</v>
      </c>
      <c r="T35" s="230">
        <f t="shared" si="11"/>
        <v>0</v>
      </c>
    </row>
    <row r="36" spans="2:20" ht="12.75" customHeight="1">
      <c r="B36" s="231" t="str">
        <f>Anmeldungen!B39</f>
        <v>Bausch, Otto</v>
      </c>
      <c r="C36" s="238">
        <f>Teilnehmer!G330</f>
        <v>0</v>
      </c>
      <c r="D36" s="238">
        <f>Teilnehmer!H330</f>
        <v>0</v>
      </c>
      <c r="E36" s="230">
        <f t="shared" si="8"/>
        <v>0</v>
      </c>
      <c r="F36" s="9"/>
      <c r="G36" s="231">
        <f>Anmeldungen!F36</f>
        <v>0</v>
      </c>
      <c r="H36" s="238">
        <f>Teilnehmer!G367</f>
        <v>0</v>
      </c>
      <c r="I36" s="238">
        <f>Teilnehmer!H367</f>
        <v>0</v>
      </c>
      <c r="J36" s="232">
        <f t="shared" si="9"/>
        <v>0</v>
      </c>
      <c r="K36" s="9"/>
      <c r="L36" s="231">
        <f>Anmeldungen!J38</f>
        <v>0</v>
      </c>
      <c r="M36" s="238">
        <f>Teilnehmer!G409</f>
        <v>0</v>
      </c>
      <c r="N36" s="238">
        <f>Teilnehmer!H409</f>
        <v>0</v>
      </c>
      <c r="O36" s="230">
        <f t="shared" si="10"/>
        <v>0</v>
      </c>
      <c r="P36" s="9"/>
      <c r="Q36" s="249">
        <f>Anmeldungen!N40</f>
        <v>0</v>
      </c>
      <c r="R36" s="238">
        <f>Teilnehmer!G451</f>
        <v>0</v>
      </c>
      <c r="S36" s="238">
        <f>Teilnehmer!H451</f>
        <v>0</v>
      </c>
      <c r="T36" s="230">
        <f t="shared" si="11"/>
        <v>0</v>
      </c>
    </row>
    <row r="37" spans="2:20" ht="12.75" customHeight="1">
      <c r="B37" s="231" t="str">
        <f>Anmeldungen!B35</f>
        <v>Bertsche, Ludwig</v>
      </c>
      <c r="C37" s="238">
        <f>Teilnehmer!G326</f>
        <v>0</v>
      </c>
      <c r="D37" s="238">
        <f>Teilnehmer!H326</f>
        <v>0</v>
      </c>
      <c r="E37" s="230">
        <f t="shared" si="8"/>
        <v>0</v>
      </c>
      <c r="F37" s="9"/>
      <c r="G37" s="231">
        <f>Anmeldungen!F37</f>
        <v>0</v>
      </c>
      <c r="H37" s="238">
        <f>Teilnehmer!G368</f>
        <v>0</v>
      </c>
      <c r="I37" s="238">
        <f>Teilnehmer!H368</f>
        <v>0</v>
      </c>
      <c r="J37" s="232">
        <f t="shared" si="9"/>
        <v>0</v>
      </c>
      <c r="K37" s="9"/>
      <c r="L37" s="231">
        <f>Anmeldungen!J40</f>
        <v>0</v>
      </c>
      <c r="M37" s="239">
        <f>Teilnehmer!G411</f>
        <v>0</v>
      </c>
      <c r="N37" s="238">
        <f>Teilnehmer!H411</f>
        <v>0</v>
      </c>
      <c r="O37" s="230">
        <f t="shared" si="10"/>
        <v>0</v>
      </c>
      <c r="P37" s="9"/>
      <c r="Q37" s="249">
        <f>Anmeldungen!N34</f>
        <v>0</v>
      </c>
      <c r="R37" s="238">
        <f>Teilnehmer!G445</f>
        <v>0</v>
      </c>
      <c r="S37" s="239">
        <f>Teilnehmer!H445</f>
        <v>0</v>
      </c>
      <c r="T37" s="230">
        <f t="shared" si="11"/>
        <v>0</v>
      </c>
    </row>
    <row r="38" spans="2:20" ht="12.75" customHeight="1">
      <c r="B38" s="231" t="str">
        <f>Anmeldungen!B34</f>
        <v>Braunschweig, Roland</v>
      </c>
      <c r="C38" s="239">
        <f>Teilnehmer!G325</f>
        <v>0</v>
      </c>
      <c r="D38" s="239">
        <f>Teilnehmer!H325</f>
        <v>0</v>
      </c>
      <c r="E38" s="234">
        <f t="shared" si="8"/>
        <v>0</v>
      </c>
      <c r="F38" s="9"/>
      <c r="G38" s="231">
        <f>Anmeldungen!F38</f>
        <v>0</v>
      </c>
      <c r="H38" s="239">
        <f>Teilnehmer!G369</f>
        <v>0</v>
      </c>
      <c r="I38" s="239">
        <f>Teilnehmer!H369</f>
        <v>0</v>
      </c>
      <c r="J38" s="234">
        <f t="shared" si="9"/>
        <v>0</v>
      </c>
      <c r="K38" s="9"/>
      <c r="L38" s="231">
        <f>Anmeldungen!J41</f>
        <v>0</v>
      </c>
      <c r="M38" s="239">
        <f>Teilnehmer!G412</f>
        <v>0</v>
      </c>
      <c r="N38" s="239">
        <f>Teilnehmer!H412</f>
        <v>0</v>
      </c>
      <c r="O38" s="233">
        <f t="shared" si="10"/>
        <v>0</v>
      </c>
      <c r="P38" s="9"/>
      <c r="Q38" s="249">
        <f>Anmeldungen!N38</f>
        <v>0</v>
      </c>
      <c r="R38" s="239">
        <f>Teilnehmer!G449</f>
        <v>0</v>
      </c>
      <c r="S38" s="239">
        <f>Teilnehmer!H449</f>
        <v>0</v>
      </c>
      <c r="T38" s="233">
        <f t="shared" si="11"/>
        <v>0</v>
      </c>
    </row>
    <row r="39" spans="2:20" ht="12.75" customHeight="1">
      <c r="B39" s="231" t="str">
        <f>Anmeldungen!B41</f>
        <v>Gutzwiller, Ingrid</v>
      </c>
      <c r="C39" s="239">
        <f>Teilnehmer!G332</f>
        <v>0</v>
      </c>
      <c r="D39" s="239">
        <f>Teilnehmer!H332</f>
        <v>0</v>
      </c>
      <c r="E39" s="233">
        <f t="shared" si="8"/>
        <v>0</v>
      </c>
      <c r="F39" s="9"/>
      <c r="G39" s="231">
        <f>Anmeldungen!F39</f>
        <v>0</v>
      </c>
      <c r="H39" s="239">
        <f>Teilnehmer!G370</f>
        <v>0</v>
      </c>
      <c r="I39" s="239">
        <f>Teilnehmer!H370</f>
        <v>0</v>
      </c>
      <c r="J39" s="233">
        <f t="shared" si="9"/>
        <v>0</v>
      </c>
      <c r="K39" s="9"/>
      <c r="L39" s="231">
        <f>Anmeldungen!J37</f>
        <v>0</v>
      </c>
      <c r="M39" s="238">
        <f>Teilnehmer!G408</f>
        <v>0</v>
      </c>
      <c r="N39" s="239">
        <f>Teilnehmer!H408</f>
        <v>0</v>
      </c>
      <c r="O39" s="234">
        <f t="shared" si="10"/>
        <v>0</v>
      </c>
      <c r="P39" s="9"/>
      <c r="Q39" s="249">
        <f>Anmeldungen!N39</f>
        <v>0</v>
      </c>
      <c r="R39" s="239">
        <f>Teilnehmer!G450</f>
        <v>0</v>
      </c>
      <c r="S39" s="238">
        <f>Teilnehmer!H450</f>
        <v>0</v>
      </c>
      <c r="T39" s="234">
        <f t="shared" si="11"/>
        <v>0</v>
      </c>
    </row>
    <row r="40" spans="2:20" ht="12.75" customHeight="1">
      <c r="B40" s="231" t="str">
        <f>Anmeldungen!B37</f>
        <v>Hammerstein, Gerd</v>
      </c>
      <c r="C40" s="239">
        <f>Teilnehmer!G328</f>
        <v>0</v>
      </c>
      <c r="D40" s="239">
        <f>Teilnehmer!H328</f>
        <v>0</v>
      </c>
      <c r="E40" s="233">
        <f t="shared" si="8"/>
        <v>0</v>
      </c>
      <c r="F40" s="9"/>
      <c r="G40" s="231">
        <f>Anmeldungen!F40</f>
        <v>0</v>
      </c>
      <c r="H40" s="239">
        <f>Teilnehmer!G371</f>
        <v>0</v>
      </c>
      <c r="I40" s="239">
        <f>Teilnehmer!H371</f>
        <v>0</v>
      </c>
      <c r="J40" s="234">
        <f t="shared" si="9"/>
        <v>0</v>
      </c>
      <c r="K40" s="9"/>
      <c r="L40" s="231">
        <f>Anmeldungen!J35</f>
        <v>0</v>
      </c>
      <c r="M40" s="239">
        <f>Teilnehmer!G406</f>
        <v>0</v>
      </c>
      <c r="N40" s="239">
        <f>Teilnehmer!H406</f>
        <v>0</v>
      </c>
      <c r="O40" s="233">
        <f t="shared" si="10"/>
        <v>0</v>
      </c>
      <c r="P40" s="9"/>
      <c r="Q40" s="249">
        <f>Anmeldungen!N33</f>
        <v>0</v>
      </c>
      <c r="R40" s="239">
        <f>Teilnehmer!G444</f>
        <v>0</v>
      </c>
      <c r="S40" s="239">
        <f>Teilnehmer!H444</f>
        <v>0</v>
      </c>
      <c r="T40" s="233">
        <f t="shared" si="11"/>
        <v>0</v>
      </c>
    </row>
    <row r="41" spans="2:20" ht="12.75" customHeight="1">
      <c r="B41" s="231" t="str">
        <f>Anmeldungen!B33</f>
        <v>Braisch, Georg</v>
      </c>
      <c r="C41" s="248">
        <f>Teilnehmer!G324</f>
        <v>0</v>
      </c>
      <c r="D41" s="248">
        <f>Teilnehmer!H324</f>
        <v>0</v>
      </c>
      <c r="E41" s="234">
        <f t="shared" si="8"/>
        <v>0</v>
      </c>
      <c r="F41" s="9"/>
      <c r="G41" s="231">
        <f>Anmeldungen!F41</f>
        <v>0</v>
      </c>
      <c r="H41" s="248">
        <f>Teilnehmer!G372</f>
        <v>0</v>
      </c>
      <c r="I41" s="248">
        <f>Teilnehmer!H372</f>
        <v>0</v>
      </c>
      <c r="J41" s="234">
        <f t="shared" si="9"/>
        <v>0</v>
      </c>
      <c r="K41" s="9"/>
      <c r="L41" s="231">
        <f>Anmeldungen!J34</f>
        <v>0</v>
      </c>
      <c r="M41" s="248">
        <f>Teilnehmer!G405</f>
        <v>0</v>
      </c>
      <c r="N41" s="248">
        <f>Teilnehmer!H405</f>
        <v>0</v>
      </c>
      <c r="O41" s="234">
        <f t="shared" si="10"/>
        <v>0</v>
      </c>
      <c r="P41" s="9"/>
      <c r="Q41" s="249">
        <f>Anmeldungen!N41</f>
        <v>0</v>
      </c>
      <c r="R41" s="248">
        <f>Teilnehmer!G452</f>
        <v>0</v>
      </c>
      <c r="S41" s="248">
        <f>Teilnehmer!H452</f>
        <v>0</v>
      </c>
      <c r="T41" s="233">
        <f t="shared" si="11"/>
        <v>0</v>
      </c>
    </row>
    <row r="42" spans="2:20" ht="12.75" customHeight="1" thickBot="1">
      <c r="B42" s="241" t="s">
        <v>11</v>
      </c>
      <c r="C42" s="242">
        <v>87</v>
      </c>
      <c r="D42" s="242">
        <v>160</v>
      </c>
      <c r="E42" s="243">
        <v>247</v>
      </c>
      <c r="F42" s="9"/>
      <c r="G42" s="241" t="s">
        <v>11</v>
      </c>
      <c r="H42" s="242">
        <v>0</v>
      </c>
      <c r="I42" s="242">
        <v>0</v>
      </c>
      <c r="J42" s="243">
        <v>0</v>
      </c>
      <c r="K42" s="9"/>
      <c r="L42" s="241" t="s">
        <v>11</v>
      </c>
      <c r="M42" s="242">
        <v>97</v>
      </c>
      <c r="N42" s="242">
        <v>161</v>
      </c>
      <c r="O42" s="243">
        <v>256</v>
      </c>
      <c r="P42" s="9"/>
      <c r="Q42" s="241" t="s">
        <v>11</v>
      </c>
      <c r="R42" s="242">
        <v>120</v>
      </c>
      <c r="S42" s="242">
        <v>168</v>
      </c>
      <c r="T42" s="243">
        <v>287</v>
      </c>
    </row>
    <row r="43" spans="2:20" ht="12.75">
      <c r="B43" s="56" t="s">
        <v>15</v>
      </c>
      <c r="C43" s="57">
        <f>SUM(C33:C41)</f>
        <v>0</v>
      </c>
      <c r="D43" s="57">
        <f>SUM(D33:D41)</f>
        <v>0</v>
      </c>
      <c r="E43" s="57">
        <f>SUM(E33:E41)</f>
        <v>0</v>
      </c>
      <c r="F43" s="57"/>
      <c r="G43" s="56"/>
      <c r="H43" s="57">
        <f>SUM(H33:H41)</f>
        <v>0</v>
      </c>
      <c r="I43" s="57">
        <f>SUM(I33:I41)</f>
        <v>0</v>
      </c>
      <c r="J43" s="57">
        <f>SUM(J33:J41)</f>
        <v>0</v>
      </c>
      <c r="K43" s="57"/>
      <c r="L43" s="56"/>
      <c r="M43" s="57">
        <f>SUM(M33:M41)</f>
        <v>0</v>
      </c>
      <c r="N43" s="57">
        <f>SUM(N33:N41)</f>
        <v>0</v>
      </c>
      <c r="O43" s="57">
        <f>SUM(O33:O41)</f>
        <v>0</v>
      </c>
      <c r="P43" s="57"/>
      <c r="Q43" s="56"/>
      <c r="R43" s="57">
        <f>SUM(R33:R41)</f>
        <v>0</v>
      </c>
      <c r="S43" s="57">
        <f>SUM(S33:S41)</f>
        <v>0</v>
      </c>
      <c r="T43" s="57">
        <f>SUM(T33:T41)</f>
        <v>0</v>
      </c>
    </row>
    <row r="44" ht="12.75">
      <c r="B44" s="45" t="s">
        <v>14</v>
      </c>
    </row>
    <row r="47" spans="8:9" ht="12.75">
      <c r="H47" s="94"/>
      <c r="I47" s="94"/>
    </row>
    <row r="48" spans="8:9" ht="12.75">
      <c r="H48" s="94"/>
      <c r="I48" s="93"/>
    </row>
    <row r="49" spans="8:9" ht="12.75">
      <c r="H49" s="94"/>
      <c r="I49" s="94"/>
    </row>
    <row r="50" spans="8:9" ht="12.75">
      <c r="H50" s="94"/>
      <c r="I50" s="93"/>
    </row>
    <row r="51" spans="8:9" ht="12.75">
      <c r="H51" s="94"/>
      <c r="I51" s="93"/>
    </row>
    <row r="52" spans="8:9" ht="12.75">
      <c r="H52" s="93"/>
      <c r="I52" s="94"/>
    </row>
    <row r="53" spans="8:9" ht="12.75">
      <c r="H53" s="93"/>
      <c r="I53" s="94"/>
    </row>
    <row r="54" spans="8:9" ht="12.75">
      <c r="H54" s="93"/>
      <c r="I54" s="93"/>
    </row>
    <row r="55" spans="8:9" ht="12.75">
      <c r="H55" s="93"/>
      <c r="I55" s="94"/>
    </row>
    <row r="57" ht="12.75">
      <c r="I57" s="2"/>
    </row>
    <row r="58" ht="12.75">
      <c r="J58" s="2"/>
    </row>
    <row r="59" spans="2:9" ht="12.75">
      <c r="B59" s="64"/>
      <c r="C59" s="65"/>
      <c r="D59" s="65"/>
      <c r="E59" s="65"/>
      <c r="F59" s="65"/>
      <c r="G59" s="64"/>
      <c r="H59" s="66"/>
      <c r="I59" s="65"/>
    </row>
    <row r="60" spans="2:9" ht="12.75">
      <c r="B60" s="67"/>
      <c r="C60" s="68"/>
      <c r="D60" s="68"/>
      <c r="E60" s="68"/>
      <c r="F60" s="66"/>
      <c r="G60" s="64"/>
      <c r="H60" s="68"/>
      <c r="I60" s="65"/>
    </row>
    <row r="61" spans="2:9" ht="12.75">
      <c r="B61" s="64"/>
      <c r="C61" s="69"/>
      <c r="D61" s="69"/>
      <c r="E61" s="66"/>
      <c r="F61" s="65"/>
      <c r="G61" s="64"/>
      <c r="H61" s="66"/>
      <c r="I61" s="65"/>
    </row>
    <row r="62" spans="2:9" ht="12.75">
      <c r="B62" s="64"/>
      <c r="C62" s="69"/>
      <c r="D62" s="69"/>
      <c r="E62" s="66"/>
      <c r="F62" s="65"/>
      <c r="G62" s="64"/>
      <c r="H62" s="66"/>
      <c r="I62" s="65"/>
    </row>
    <row r="63" spans="2:9" ht="12.75">
      <c r="B63" s="64"/>
      <c r="C63" s="69"/>
      <c r="D63" s="69"/>
      <c r="E63" s="66"/>
      <c r="F63" s="65"/>
      <c r="G63" s="64"/>
      <c r="H63" s="66"/>
      <c r="I63" s="65"/>
    </row>
    <row r="64" spans="2:9" ht="12.75">
      <c r="B64" s="64"/>
      <c r="C64" s="69"/>
      <c r="D64" s="69"/>
      <c r="E64" s="66"/>
      <c r="F64" s="65"/>
      <c r="G64" s="64"/>
      <c r="H64" s="66"/>
      <c r="I64" s="65"/>
    </row>
    <row r="65" spans="2:9" ht="12.75">
      <c r="B65" s="64"/>
      <c r="C65" s="69"/>
      <c r="D65" s="69"/>
      <c r="E65" s="66"/>
      <c r="F65" s="65"/>
      <c r="G65" s="64"/>
      <c r="H65" s="66"/>
      <c r="I65" s="65"/>
    </row>
    <row r="66" spans="2:9" ht="12.75">
      <c r="B66" s="64"/>
      <c r="C66" s="69"/>
      <c r="D66" s="69"/>
      <c r="E66" s="66"/>
      <c r="F66" s="65"/>
      <c r="G66" s="64"/>
      <c r="H66" s="66"/>
      <c r="I66" s="65"/>
    </row>
    <row r="67" spans="2:9" ht="12.75">
      <c r="B67" s="64"/>
      <c r="C67" s="69"/>
      <c r="D67" s="69"/>
      <c r="E67" s="66"/>
      <c r="F67" s="65"/>
      <c r="G67" s="64"/>
      <c r="H67" s="66"/>
      <c r="I67" s="65"/>
    </row>
    <row r="68" spans="2:9" ht="12.75">
      <c r="B68" s="64"/>
      <c r="C68" s="69"/>
      <c r="D68" s="69"/>
      <c r="E68" s="66"/>
      <c r="F68" s="65"/>
      <c r="G68" s="64"/>
      <c r="H68" s="66"/>
      <c r="I68" s="65"/>
    </row>
    <row r="69" spans="2:9" ht="12.75">
      <c r="B69" s="64"/>
      <c r="C69" s="69"/>
      <c r="D69" s="69"/>
      <c r="E69" s="66"/>
      <c r="F69" s="65"/>
      <c r="G69" s="64"/>
      <c r="H69" s="66"/>
      <c r="I69" s="65"/>
    </row>
    <row r="70" spans="2:9" ht="12.75">
      <c r="B70" s="67"/>
      <c r="C70" s="65"/>
      <c r="D70" s="65"/>
      <c r="E70" s="70"/>
      <c r="F70" s="65"/>
      <c r="G70" s="64"/>
      <c r="H70" s="68"/>
      <c r="I70" s="66"/>
    </row>
    <row r="71" spans="2:9" ht="12.75">
      <c r="B71" s="64"/>
      <c r="C71" s="65"/>
      <c r="D71" s="65"/>
      <c r="E71" s="65"/>
      <c r="F71" s="65"/>
      <c r="G71" s="64"/>
      <c r="H71" s="65"/>
      <c r="I71" s="66"/>
    </row>
    <row r="72" spans="2:9" ht="12.75">
      <c r="B72" s="31"/>
      <c r="C72" s="3"/>
      <c r="D72" s="3"/>
      <c r="E72" s="3"/>
      <c r="F72" s="3"/>
      <c r="G72" s="31"/>
      <c r="H72" s="3"/>
      <c r="I72" s="2"/>
    </row>
  </sheetData>
  <sheetProtection sheet="1" objects="1" scenarios="1"/>
  <mergeCells count="13">
    <mergeCell ref="B31:D31"/>
    <mergeCell ref="G31:I31"/>
    <mergeCell ref="L31:N31"/>
    <mergeCell ref="Q31:S31"/>
    <mergeCell ref="A1:T1"/>
    <mergeCell ref="B3:D3"/>
    <mergeCell ref="G3:I3"/>
    <mergeCell ref="L3:N3"/>
    <mergeCell ref="Q3:S3"/>
    <mergeCell ref="B17:D17"/>
    <mergeCell ref="G17:I17"/>
    <mergeCell ref="L17:N17"/>
    <mergeCell ref="Q17:S17"/>
  </mergeCells>
  <printOptions/>
  <pageMargins left="0.5" right="0.43" top="0.73" bottom="0.98" header="0.72" footer="0.4921259845"/>
  <pageSetup fitToHeight="1" fitToWidth="1"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W43"/>
  <sheetViews>
    <sheetView showZeros="0" zoomScale="90" zoomScaleNormal="9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5.28125" style="3" customWidth="1"/>
    <col min="3" max="3" width="7.140625" style="3" customWidth="1"/>
    <col min="4" max="4" width="23.28125" style="0" customWidth="1"/>
    <col min="5" max="5" width="8.8515625" style="2" customWidth="1"/>
    <col min="6" max="8" width="7.57421875" style="2" customWidth="1"/>
    <col min="9" max="9" width="3.57421875" style="96" hidden="1" customWidth="1"/>
    <col min="10" max="10" width="23.28125" style="0" customWidth="1"/>
    <col min="11" max="11" width="8.8515625" style="2" customWidth="1"/>
    <col min="12" max="12" width="7.57421875" style="2" customWidth="1"/>
    <col min="13" max="13" width="5.7109375" style="0" customWidth="1"/>
    <col min="14" max="14" width="4.8515625" style="0" customWidth="1"/>
    <col min="15" max="15" width="0" style="0" hidden="1" customWidth="1"/>
    <col min="16" max="16" width="20.140625" style="0" customWidth="1"/>
    <col min="17" max="17" width="17.00390625" style="2" customWidth="1"/>
    <col min="18" max="18" width="8.57421875" style="2" customWidth="1"/>
    <col min="19" max="19" width="7.57421875" style="2" customWidth="1"/>
    <col min="20" max="23" width="11.421875" style="2" customWidth="1"/>
  </cols>
  <sheetData>
    <row r="1" spans="10:21" ht="13.5" thickBot="1">
      <c r="J1" s="58"/>
      <c r="U1" s="2">
        <f>SUM(C5:C9)</f>
        <v>1500</v>
      </c>
    </row>
    <row r="2" spans="2:19" ht="14.25" thickBot="1" thickTop="1">
      <c r="B2" s="491" t="s">
        <v>5</v>
      </c>
      <c r="C2" s="492"/>
      <c r="D2" s="492"/>
      <c r="E2" s="359">
        <f ca="1">TODAY()</f>
        <v>40036</v>
      </c>
      <c r="F2" s="358" t="s">
        <v>7</v>
      </c>
      <c r="G2" s="1"/>
      <c r="H2" s="1"/>
      <c r="I2" s="101"/>
      <c r="J2" s="356" t="s">
        <v>27</v>
      </c>
      <c r="K2" s="357"/>
      <c r="L2" s="358" t="s">
        <v>7</v>
      </c>
      <c r="P2" s="479" t="str">
        <f>Teilnehmer!N1</f>
        <v>Bodensee-Seniors-Tour 2009</v>
      </c>
      <c r="Q2" s="480"/>
      <c r="R2" s="480"/>
      <c r="S2" s="481"/>
    </row>
    <row r="3" spans="2:19" ht="12.75">
      <c r="B3" s="16">
        <v>5</v>
      </c>
      <c r="C3" s="390">
        <f>Ergebnisse!E17</f>
        <v>300</v>
      </c>
      <c r="D3" s="103" t="str">
        <f>Ergebnisse!$B$17</f>
        <v>GC Lipperswil</v>
      </c>
      <c r="E3" s="95">
        <f>Ergebnisse!E28</f>
        <v>291</v>
      </c>
      <c r="F3" s="104">
        <f aca="true" t="shared" si="0" ref="F3:F14">RANK($E3,$E$3:$E$14)</f>
        <v>1</v>
      </c>
      <c r="G3" s="1"/>
      <c r="H3" s="1"/>
      <c r="I3" s="96">
        <v>5</v>
      </c>
      <c r="J3" s="119" t="str">
        <f>Ergebnisse!$B$17</f>
        <v>GC Lipperswil</v>
      </c>
      <c r="K3" s="95">
        <f>Ergebnisse!C28</f>
        <v>126</v>
      </c>
      <c r="L3" s="11">
        <f aca="true" t="shared" si="1" ref="L3:L14">RANK(K3,K$3:K$14)</f>
        <v>1</v>
      </c>
      <c r="P3" s="147"/>
      <c r="Q3" s="110"/>
      <c r="R3" s="360"/>
      <c r="S3" s="362"/>
    </row>
    <row r="4" spans="2:19" ht="12.75">
      <c r="B4" s="16">
        <v>12</v>
      </c>
      <c r="C4" s="391">
        <f>Ergebnisse!T31</f>
        <v>300</v>
      </c>
      <c r="D4" s="99" t="str">
        <f>Ergebnisse!$Q$31</f>
        <v>GC Weißensberg</v>
      </c>
      <c r="E4" s="275">
        <f>Ergebnisse!T42</f>
        <v>287</v>
      </c>
      <c r="F4" s="11">
        <f t="shared" si="0"/>
        <v>2</v>
      </c>
      <c r="G4" s="1"/>
      <c r="H4" s="1"/>
      <c r="I4" s="96">
        <v>4</v>
      </c>
      <c r="J4" s="118" t="str">
        <f>Ergebnisse!$Q$3</f>
        <v>GC Lindau</v>
      </c>
      <c r="K4" s="92">
        <f>Ergebnisse!R14</f>
        <v>121</v>
      </c>
      <c r="L4" s="11">
        <f t="shared" si="1"/>
        <v>2</v>
      </c>
      <c r="P4" s="122" t="s">
        <v>29</v>
      </c>
      <c r="Q4" s="265" t="str">
        <f>Teilnehmer!$N$3</f>
        <v>GC Owingen</v>
      </c>
      <c r="R4" s="360">
        <f>Teilnehmer!$N$484</f>
        <v>0</v>
      </c>
      <c r="S4" s="362"/>
    </row>
    <row r="5" spans="2:20" ht="12.75">
      <c r="B5" s="16">
        <v>4</v>
      </c>
      <c r="C5" s="391">
        <f>Ergebnisse!T3</f>
        <v>300</v>
      </c>
      <c r="D5" s="99" t="str">
        <f>Ergebnisse!$Q$3</f>
        <v>GC Lindau</v>
      </c>
      <c r="E5" s="92">
        <f>Ergebnisse!T14</f>
        <v>279</v>
      </c>
      <c r="F5" s="11">
        <f t="shared" si="0"/>
        <v>3</v>
      </c>
      <c r="G5" s="1"/>
      <c r="H5" s="4"/>
      <c r="I5" s="96">
        <v>12</v>
      </c>
      <c r="J5" s="118" t="str">
        <f>Ergebnisse!$Q$31</f>
        <v>GC Weißensberg</v>
      </c>
      <c r="K5" s="275">
        <f>Ergebnisse!R42</f>
        <v>120</v>
      </c>
      <c r="L5" s="11">
        <f t="shared" si="1"/>
        <v>3</v>
      </c>
      <c r="M5" s="3"/>
      <c r="N5" s="3"/>
      <c r="O5" s="3"/>
      <c r="P5" s="122" t="s">
        <v>30</v>
      </c>
      <c r="Q5" s="123" t="str">
        <f>Teilnehmer!$P$3</f>
        <v>GC Memmingen</v>
      </c>
      <c r="R5" s="360">
        <f>Teilnehmer!$P$484</f>
        <v>0</v>
      </c>
      <c r="S5" s="363"/>
      <c r="T5" s="71"/>
    </row>
    <row r="6" spans="2:20" ht="12.75">
      <c r="B6" s="16">
        <v>2</v>
      </c>
      <c r="C6" s="391">
        <f>Ergebnisse!J3</f>
        <v>300</v>
      </c>
      <c r="D6" s="99" t="str">
        <f>Ergebnisse!$G$3</f>
        <v>GC Erlen</v>
      </c>
      <c r="E6" s="92">
        <f>Ergebnisse!J14</f>
        <v>277</v>
      </c>
      <c r="F6" s="11">
        <f t="shared" si="0"/>
        <v>4</v>
      </c>
      <c r="G6" s="1"/>
      <c r="H6" s="4"/>
      <c r="I6" s="96">
        <v>2</v>
      </c>
      <c r="J6" s="118" t="str">
        <f>Ergebnisse!$G$3</f>
        <v>GC Erlen</v>
      </c>
      <c r="K6" s="92">
        <f>Ergebnisse!H14</f>
        <v>116</v>
      </c>
      <c r="L6" s="11">
        <f t="shared" si="1"/>
        <v>4</v>
      </c>
      <c r="M6" s="3"/>
      <c r="N6" s="3"/>
      <c r="O6" s="3"/>
      <c r="P6" s="122" t="s">
        <v>31</v>
      </c>
      <c r="Q6" s="123" t="str">
        <f>Teilnehmer!$R$3</f>
        <v>GC Weißensberg</v>
      </c>
      <c r="R6" s="360">
        <f>Teilnehmer!$R$484</f>
        <v>0</v>
      </c>
      <c r="S6" s="363"/>
      <c r="T6" s="71"/>
    </row>
    <row r="7" spans="2:20" ht="12.75">
      <c r="B7" s="16">
        <v>3</v>
      </c>
      <c r="C7" s="391">
        <f>Ergebnisse!O3</f>
        <v>300</v>
      </c>
      <c r="D7" s="99" t="str">
        <f>Ergebnisse!$L$3</f>
        <v>GC Langenstein</v>
      </c>
      <c r="E7" s="92">
        <f>Ergebnisse!O14</f>
        <v>274</v>
      </c>
      <c r="F7" s="11">
        <f t="shared" si="0"/>
        <v>5</v>
      </c>
      <c r="G7" s="1"/>
      <c r="H7" s="4"/>
      <c r="I7" s="96">
        <v>3</v>
      </c>
      <c r="J7" s="118" t="str">
        <f>Ergebnisse!$L$3</f>
        <v>GC Langenstein</v>
      </c>
      <c r="K7" s="92">
        <f>Ergebnisse!M14</f>
        <v>103</v>
      </c>
      <c r="L7" s="11">
        <f t="shared" si="1"/>
        <v>5</v>
      </c>
      <c r="M7" s="3"/>
      <c r="N7" s="3"/>
      <c r="O7" s="3"/>
      <c r="P7" s="122" t="s">
        <v>32</v>
      </c>
      <c r="Q7" s="123" t="str">
        <f>Teilnehmer!$T$3</f>
        <v>GC Lipperswil</v>
      </c>
      <c r="R7" s="360">
        <f>Teilnehmer!$T$484</f>
        <v>0</v>
      </c>
      <c r="S7" s="363"/>
      <c r="T7" s="71"/>
    </row>
    <row r="8" spans="2:20" ht="12.75">
      <c r="B8" s="16">
        <v>6</v>
      </c>
      <c r="C8" s="391">
        <f>Ergebnisse!J17</f>
        <v>300</v>
      </c>
      <c r="D8" s="99" t="str">
        <f>Ergebnisse!$G$17</f>
        <v>GC Memmingen</v>
      </c>
      <c r="E8" s="92">
        <f>Ergebnisse!J28</f>
        <v>260</v>
      </c>
      <c r="F8" s="11">
        <f t="shared" si="0"/>
        <v>6</v>
      </c>
      <c r="G8" s="1"/>
      <c r="H8" s="4"/>
      <c r="I8" s="96">
        <v>6</v>
      </c>
      <c r="J8" s="118" t="str">
        <f>Ergebnisse!$G$17</f>
        <v>GC Memmingen</v>
      </c>
      <c r="K8" s="92">
        <f>Ergebnisse!H28</f>
        <v>103</v>
      </c>
      <c r="L8" s="11">
        <f t="shared" si="1"/>
        <v>5</v>
      </c>
      <c r="M8" s="3"/>
      <c r="N8" s="3"/>
      <c r="O8" s="3"/>
      <c r="P8" s="122" t="s">
        <v>33</v>
      </c>
      <c r="Q8" s="123" t="str">
        <f>Teilnehmer!$V$3</f>
        <v>GC Ravensburg</v>
      </c>
      <c r="R8" s="360" t="str">
        <f>Teilnehmer!$V$484</f>
        <v>*</v>
      </c>
      <c r="S8" s="363"/>
      <c r="T8" s="71"/>
    </row>
    <row r="9" spans="2:20" ht="12.75">
      <c r="B9" s="16">
        <v>11</v>
      </c>
      <c r="C9" s="391">
        <f>Ergebnisse!O31</f>
        <v>300</v>
      </c>
      <c r="D9" s="99" t="str">
        <f>Ergebnisse!$L$31</f>
        <v>GC Waldkirch</v>
      </c>
      <c r="E9" s="92">
        <f>Ergebnisse!O42</f>
        <v>256</v>
      </c>
      <c r="F9" s="11">
        <f t="shared" si="0"/>
        <v>7</v>
      </c>
      <c r="G9" s="1"/>
      <c r="H9" s="4"/>
      <c r="I9" s="96">
        <v>11</v>
      </c>
      <c r="J9" s="118" t="str">
        <f>Ergebnisse!$L$31</f>
        <v>GC Waldkirch</v>
      </c>
      <c r="K9" s="92">
        <f>Ergebnisse!M42</f>
        <v>97</v>
      </c>
      <c r="L9" s="11">
        <f t="shared" si="1"/>
        <v>7</v>
      </c>
      <c r="M9" s="3"/>
      <c r="N9" s="3"/>
      <c r="O9" s="3"/>
      <c r="P9" s="122" t="s">
        <v>37</v>
      </c>
      <c r="Q9" s="124" t="str">
        <f>Teilnehmer!$X$3</f>
        <v>-</v>
      </c>
      <c r="R9" s="360">
        <f>Teilnehmer!$X$484</f>
        <v>0</v>
      </c>
      <c r="S9" s="363"/>
      <c r="T9" s="71"/>
    </row>
    <row r="10" spans="2:20" ht="12.75">
      <c r="B10" s="16">
        <v>7</v>
      </c>
      <c r="C10" s="391">
        <f>Ergebnisse!O17</f>
        <v>300</v>
      </c>
      <c r="D10" s="99" t="str">
        <f>Ergebnisse!$L$17</f>
        <v>GC Owingen</v>
      </c>
      <c r="E10" s="92">
        <f>Ergebnisse!O28</f>
        <v>251</v>
      </c>
      <c r="F10" s="11">
        <f t="shared" si="0"/>
        <v>8</v>
      </c>
      <c r="G10" s="1"/>
      <c r="H10" s="161"/>
      <c r="I10" s="96">
        <v>7</v>
      </c>
      <c r="J10" s="118" t="str">
        <f>Ergebnisse!$L$17</f>
        <v>GC Owingen</v>
      </c>
      <c r="K10" s="92">
        <f>Ergebnisse!M28</f>
        <v>91</v>
      </c>
      <c r="L10" s="11">
        <f t="shared" si="1"/>
        <v>8</v>
      </c>
      <c r="N10" s="97"/>
      <c r="O10" s="97"/>
      <c r="P10" s="125"/>
      <c r="Q10" s="126"/>
      <c r="R10" s="361"/>
      <c r="S10" s="364"/>
      <c r="T10" s="98"/>
    </row>
    <row r="11" spans="2:20" ht="12.75">
      <c r="B11" s="16">
        <v>9</v>
      </c>
      <c r="C11" s="391">
        <f>Ergebnisse!$E$31</f>
        <v>300</v>
      </c>
      <c r="D11" s="99" t="str">
        <f>Ergebnisse!$B$31</f>
        <v>GC Ravensburg</v>
      </c>
      <c r="E11" s="92">
        <f>Ergebnisse!E42</f>
        <v>247</v>
      </c>
      <c r="F11" s="11">
        <f t="shared" si="0"/>
        <v>9</v>
      </c>
      <c r="G11" s="1"/>
      <c r="H11" s="161"/>
      <c r="I11" s="96">
        <v>9</v>
      </c>
      <c r="J11" s="118" t="str">
        <f>Ergebnisse!$B$31</f>
        <v>GC Ravensburg</v>
      </c>
      <c r="K11" s="92">
        <f>Ergebnisse!C42</f>
        <v>87</v>
      </c>
      <c r="L11" s="11">
        <f t="shared" si="1"/>
        <v>9</v>
      </c>
      <c r="N11" s="97"/>
      <c r="O11" s="97"/>
      <c r="S11" s="98"/>
      <c r="T11" s="98"/>
    </row>
    <row r="12" spans="2:20" ht="12.75">
      <c r="B12" s="16">
        <v>8</v>
      </c>
      <c r="C12" s="391">
        <f>Ergebnisse!T17</f>
        <v>300</v>
      </c>
      <c r="D12" s="99" t="str">
        <f>Ergebnisse!$Q$17</f>
        <v>GC Rankweil</v>
      </c>
      <c r="E12" s="92">
        <f>Ergebnisse!T28</f>
        <v>104</v>
      </c>
      <c r="F12" s="11">
        <f t="shared" si="0"/>
        <v>10</v>
      </c>
      <c r="G12" s="1"/>
      <c r="H12" s="161"/>
      <c r="I12" s="96">
        <v>8</v>
      </c>
      <c r="J12" s="118" t="str">
        <f>Ergebnisse!$Q$17</f>
        <v>GC Rankweil</v>
      </c>
      <c r="K12" s="92">
        <f>Ergebnisse!R28</f>
        <v>41</v>
      </c>
      <c r="L12" s="11">
        <f t="shared" si="1"/>
        <v>10</v>
      </c>
      <c r="N12" s="97"/>
      <c r="O12" s="97"/>
      <c r="S12" s="98"/>
      <c r="T12" s="98"/>
    </row>
    <row r="13" spans="2:20" ht="12.75">
      <c r="B13" s="16">
        <v>1</v>
      </c>
      <c r="C13" s="391">
        <f>Ergebnisse!E3</f>
        <v>300</v>
      </c>
      <c r="D13" s="99" t="str">
        <f>Ergebnisse!$B$3</f>
        <v>GC frei</v>
      </c>
      <c r="E13" s="92">
        <f>Ergebnisse!E14</f>
        <v>0</v>
      </c>
      <c r="F13" s="11">
        <f t="shared" si="0"/>
        <v>11</v>
      </c>
      <c r="G13" s="1"/>
      <c r="H13" s="161"/>
      <c r="I13" s="96">
        <v>1</v>
      </c>
      <c r="J13" s="118" t="str">
        <f>Ergebnisse!$B$3</f>
        <v>GC frei</v>
      </c>
      <c r="K13" s="92">
        <f>Ergebnisse!C14</f>
        <v>0</v>
      </c>
      <c r="L13" s="11">
        <f t="shared" si="1"/>
        <v>11</v>
      </c>
      <c r="N13" s="97"/>
      <c r="O13" s="97"/>
      <c r="S13" s="98"/>
      <c r="T13" s="98"/>
    </row>
    <row r="14" spans="2:15" ht="13.5" thickBot="1">
      <c r="B14" s="17">
        <v>10</v>
      </c>
      <c r="C14" s="392">
        <f>Ergebnisse!J31</f>
        <v>300</v>
      </c>
      <c r="D14" s="100" t="str">
        <f>Ergebnisse!$G$31</f>
        <v>GC Steißlingen</v>
      </c>
      <c r="E14" s="411">
        <f>Ergebnisse!J42</f>
        <v>0</v>
      </c>
      <c r="F14" s="12">
        <f t="shared" si="0"/>
        <v>11</v>
      </c>
      <c r="G14" s="1"/>
      <c r="H14" s="1"/>
      <c r="I14" s="96">
        <v>10</v>
      </c>
      <c r="J14" s="120" t="str">
        <f>Ergebnisse!$G$31</f>
        <v>GC Steißlingen</v>
      </c>
      <c r="K14" s="411">
        <f>Ergebnisse!H42</f>
        <v>0</v>
      </c>
      <c r="L14" s="12">
        <f t="shared" si="1"/>
        <v>11</v>
      </c>
      <c r="O14">
        <v>0</v>
      </c>
    </row>
    <row r="15" ht="14.25" thickBot="1" thickTop="1">
      <c r="J15" s="58"/>
    </row>
    <row r="16" spans="6:19" ht="14.25" thickBot="1" thickTop="1">
      <c r="F16" s="1"/>
      <c r="G16" s="1"/>
      <c r="H16" s="1"/>
      <c r="I16" s="101"/>
      <c r="J16" s="356" t="s">
        <v>28</v>
      </c>
      <c r="K16" s="357"/>
      <c r="L16" s="358" t="s">
        <v>7</v>
      </c>
      <c r="P16" s="477" t="s">
        <v>140</v>
      </c>
      <c r="Q16" s="478"/>
      <c r="R16" s="354">
        <f ca="1">TODAY()</f>
        <v>40036</v>
      </c>
      <c r="S16" s="355" t="s">
        <v>7</v>
      </c>
    </row>
    <row r="17" spans="4:19" ht="12.75">
      <c r="D17" s="71" t="s">
        <v>19</v>
      </c>
      <c r="I17" s="96">
        <v>3</v>
      </c>
      <c r="J17" s="118" t="str">
        <f>Ergebnisse!$L$3</f>
        <v>GC Langenstein</v>
      </c>
      <c r="K17" s="95">
        <f>Ergebnisse!N14</f>
        <v>171</v>
      </c>
      <c r="L17" s="11">
        <f aca="true" t="shared" si="2" ref="L17:L28">RANK(K17,K$17:K$28)</f>
        <v>1</v>
      </c>
      <c r="P17" s="348" t="s">
        <v>280</v>
      </c>
      <c r="Q17" s="346" t="s">
        <v>234</v>
      </c>
      <c r="R17" s="351">
        <v>62</v>
      </c>
      <c r="S17" s="310">
        <f aca="true" t="shared" si="3" ref="S17:S28">RANK(R17,R$17:R$28)</f>
        <v>1</v>
      </c>
    </row>
    <row r="18" spans="4:19" ht="12.75">
      <c r="D18" s="2" t="s">
        <v>18</v>
      </c>
      <c r="I18" s="96">
        <v>12</v>
      </c>
      <c r="J18" s="118" t="str">
        <f>Ergebnisse!$Q$31</f>
        <v>GC Weißensberg</v>
      </c>
      <c r="K18" s="275">
        <f>Ergebnisse!S42</f>
        <v>168</v>
      </c>
      <c r="L18" s="11">
        <f t="shared" si="2"/>
        <v>2</v>
      </c>
      <c r="P18" s="349" t="s">
        <v>221</v>
      </c>
      <c r="Q18" s="175" t="s">
        <v>142</v>
      </c>
      <c r="R18" s="352">
        <v>61</v>
      </c>
      <c r="S18" s="43">
        <f t="shared" si="3"/>
        <v>2</v>
      </c>
    </row>
    <row r="19" spans="4:20" ht="12.75">
      <c r="D19" s="3"/>
      <c r="E19" s="71"/>
      <c r="I19" s="96">
        <v>5</v>
      </c>
      <c r="J19" s="118" t="str">
        <f>Ergebnisse!$B$17</f>
        <v>GC Lipperswil</v>
      </c>
      <c r="K19" s="92">
        <f>Ergebnisse!D28</f>
        <v>165</v>
      </c>
      <c r="L19" s="11">
        <f t="shared" si="2"/>
        <v>3</v>
      </c>
      <c r="N19" s="3"/>
      <c r="O19" s="3"/>
      <c r="P19" s="349" t="s">
        <v>193</v>
      </c>
      <c r="Q19" s="175" t="s">
        <v>145</v>
      </c>
      <c r="R19" s="352">
        <v>60</v>
      </c>
      <c r="S19" s="43">
        <f t="shared" si="3"/>
        <v>3</v>
      </c>
      <c r="T19" s="71"/>
    </row>
    <row r="20" spans="4:20" ht="12.75">
      <c r="D20" s="3"/>
      <c r="E20" s="71"/>
      <c r="I20" s="96">
        <v>2</v>
      </c>
      <c r="J20" s="118" t="str">
        <f>Ergebnisse!$G$3</f>
        <v>GC Erlen</v>
      </c>
      <c r="K20" s="92">
        <f>Ergebnisse!I14</f>
        <v>164</v>
      </c>
      <c r="L20" s="11">
        <f t="shared" si="2"/>
        <v>4</v>
      </c>
      <c r="N20" s="3"/>
      <c r="O20" s="3"/>
      <c r="P20" s="349" t="s">
        <v>200</v>
      </c>
      <c r="Q20" s="175" t="s">
        <v>145</v>
      </c>
      <c r="R20" s="352">
        <v>46</v>
      </c>
      <c r="S20" s="43">
        <f t="shared" si="3"/>
        <v>4</v>
      </c>
      <c r="T20" s="71"/>
    </row>
    <row r="21" spans="4:20" ht="12.75">
      <c r="D21" s="3"/>
      <c r="E21" s="71"/>
      <c r="I21" s="96">
        <v>7</v>
      </c>
      <c r="J21" s="118" t="str">
        <f>Ergebnisse!$L$17</f>
        <v>GC Owingen</v>
      </c>
      <c r="K21" s="92">
        <f>Ergebnisse!N28</f>
        <v>161</v>
      </c>
      <c r="L21" s="11">
        <f t="shared" si="2"/>
        <v>5</v>
      </c>
      <c r="N21" s="3"/>
      <c r="O21" s="3"/>
      <c r="P21" s="349" t="s">
        <v>214</v>
      </c>
      <c r="Q21" s="175" t="s">
        <v>233</v>
      </c>
      <c r="R21" s="352">
        <v>45</v>
      </c>
      <c r="S21" s="43">
        <f t="shared" si="3"/>
        <v>5</v>
      </c>
      <c r="T21" s="71"/>
    </row>
    <row r="22" spans="4:20" ht="12.75">
      <c r="D22" s="3"/>
      <c r="E22" s="71"/>
      <c r="I22" s="96">
        <v>11</v>
      </c>
      <c r="J22" s="118" t="str">
        <f>Ergebnisse!$L$31</f>
        <v>GC Waldkirch</v>
      </c>
      <c r="K22" s="92">
        <f>Ergebnisse!N42</f>
        <v>161</v>
      </c>
      <c r="L22" s="11">
        <f t="shared" si="2"/>
        <v>5</v>
      </c>
      <c r="N22" s="3"/>
      <c r="O22" s="3"/>
      <c r="P22" s="349" t="s">
        <v>231</v>
      </c>
      <c r="Q22" s="175" t="s">
        <v>234</v>
      </c>
      <c r="R22" s="352">
        <v>45</v>
      </c>
      <c r="S22" s="43">
        <f t="shared" si="3"/>
        <v>5</v>
      </c>
      <c r="T22" s="71"/>
    </row>
    <row r="23" spans="4:20" ht="12.75">
      <c r="D23" s="3"/>
      <c r="E23" s="71"/>
      <c r="I23" s="96">
        <v>6</v>
      </c>
      <c r="J23" s="118" t="str">
        <f>Ergebnisse!$G$17</f>
        <v>GC Memmingen</v>
      </c>
      <c r="K23" s="92">
        <f>Ergebnisse!I28</f>
        <v>160</v>
      </c>
      <c r="L23" s="11">
        <f t="shared" si="2"/>
        <v>7</v>
      </c>
      <c r="N23" s="3"/>
      <c r="O23" s="3"/>
      <c r="P23" s="349" t="s">
        <v>237</v>
      </c>
      <c r="Q23" s="175" t="s">
        <v>342</v>
      </c>
      <c r="R23" s="352">
        <v>44</v>
      </c>
      <c r="S23" s="43">
        <f t="shared" si="3"/>
        <v>7</v>
      </c>
      <c r="T23" s="71"/>
    </row>
    <row r="24" spans="4:20" ht="12.75">
      <c r="D24" s="97"/>
      <c r="E24" s="98"/>
      <c r="I24" s="96">
        <v>9</v>
      </c>
      <c r="J24" s="118" t="str">
        <f>Ergebnisse!$B$31</f>
        <v>GC Ravensburg</v>
      </c>
      <c r="K24" s="92">
        <f>Ergebnisse!D42</f>
        <v>160</v>
      </c>
      <c r="L24" s="11">
        <f t="shared" si="2"/>
        <v>7</v>
      </c>
      <c r="N24" s="97"/>
      <c r="O24" s="97"/>
      <c r="P24" s="349" t="s">
        <v>268</v>
      </c>
      <c r="Q24" s="175" t="s">
        <v>145</v>
      </c>
      <c r="R24" s="352">
        <v>44</v>
      </c>
      <c r="S24" s="43">
        <f t="shared" si="3"/>
        <v>7</v>
      </c>
      <c r="T24" s="98"/>
    </row>
    <row r="25" spans="4:20" ht="12.75">
      <c r="D25" s="97"/>
      <c r="E25" s="98"/>
      <c r="I25" s="96">
        <v>4</v>
      </c>
      <c r="J25" s="118" t="str">
        <f>Ergebnisse!$Q$3</f>
        <v>GC Lindau</v>
      </c>
      <c r="K25" s="92">
        <f>Ergebnisse!S14</f>
        <v>159</v>
      </c>
      <c r="L25" s="11">
        <f t="shared" si="2"/>
        <v>9</v>
      </c>
      <c r="N25" s="97"/>
      <c r="O25" s="97"/>
      <c r="P25" s="349" t="s">
        <v>196</v>
      </c>
      <c r="Q25" s="175" t="s">
        <v>145</v>
      </c>
      <c r="R25" s="352">
        <v>41</v>
      </c>
      <c r="S25" s="43">
        <f t="shared" si="3"/>
        <v>9</v>
      </c>
      <c r="T25" s="98"/>
    </row>
    <row r="26" spans="4:20" ht="12.75">
      <c r="D26" s="97"/>
      <c r="E26" s="98"/>
      <c r="I26" s="96">
        <v>8</v>
      </c>
      <c r="J26" s="118" t="str">
        <f>Ergebnisse!$Q$17</f>
        <v>GC Rankweil</v>
      </c>
      <c r="K26" s="92">
        <f>Ergebnisse!S28</f>
        <v>63</v>
      </c>
      <c r="L26" s="11">
        <f t="shared" si="2"/>
        <v>10</v>
      </c>
      <c r="N26" s="97"/>
      <c r="O26" s="97"/>
      <c r="P26" s="349" t="s">
        <v>217</v>
      </c>
      <c r="Q26" s="175" t="s">
        <v>233</v>
      </c>
      <c r="R26" s="352">
        <v>38</v>
      </c>
      <c r="S26" s="43">
        <f t="shared" si="3"/>
        <v>10</v>
      </c>
      <c r="T26" s="98"/>
    </row>
    <row r="27" spans="4:20" ht="12.75">
      <c r="D27" s="97"/>
      <c r="E27" s="98"/>
      <c r="I27" s="96">
        <v>1</v>
      </c>
      <c r="J27" s="118" t="str">
        <f>Ergebnisse!$B$3</f>
        <v>GC frei</v>
      </c>
      <c r="K27" s="92">
        <f>Ergebnisse!D14</f>
        <v>0</v>
      </c>
      <c r="L27" s="11">
        <f t="shared" si="2"/>
        <v>11</v>
      </c>
      <c r="N27" s="97"/>
      <c r="O27" s="97"/>
      <c r="P27" s="349" t="s">
        <v>245</v>
      </c>
      <c r="Q27" s="175" t="s">
        <v>142</v>
      </c>
      <c r="R27" s="352">
        <v>38</v>
      </c>
      <c r="S27" s="43">
        <f t="shared" si="3"/>
        <v>10</v>
      </c>
      <c r="T27" s="98"/>
    </row>
    <row r="28" spans="3:19" ht="13.5" thickBot="1">
      <c r="C28" s="44"/>
      <c r="D28" s="44"/>
      <c r="I28" s="96">
        <v>10</v>
      </c>
      <c r="J28" s="120" t="str">
        <f>Ergebnisse!$G$31</f>
        <v>GC Steißlingen</v>
      </c>
      <c r="K28" s="411">
        <f>Ergebnisse!I42</f>
        <v>0</v>
      </c>
      <c r="L28" s="12">
        <f t="shared" si="2"/>
        <v>11</v>
      </c>
      <c r="O28">
        <v>0</v>
      </c>
      <c r="P28" s="350" t="s">
        <v>328</v>
      </c>
      <c r="Q28" s="347" t="s">
        <v>343</v>
      </c>
      <c r="R28" s="353">
        <v>34</v>
      </c>
      <c r="S28" s="311">
        <f t="shared" si="3"/>
        <v>12</v>
      </c>
    </row>
    <row r="29" ht="13.5" thickTop="1"/>
    <row r="31" spans="4:12" ht="12.75">
      <c r="D31" s="44" t="s">
        <v>14</v>
      </c>
      <c r="I31" s="102"/>
      <c r="J31" s="91"/>
      <c r="K31" s="66"/>
      <c r="L31" s="66"/>
    </row>
    <row r="32" ht="13.5" thickBot="1"/>
    <row r="33" spans="9:23" ht="15" customHeight="1">
      <c r="I33" s="257"/>
      <c r="J33" s="259" t="s">
        <v>41</v>
      </c>
      <c r="K33" s="260">
        <f>T_Teilnehmer</f>
        <v>9</v>
      </c>
      <c r="P33" s="2"/>
      <c r="W33"/>
    </row>
    <row r="34" spans="9:17" ht="15" customHeight="1">
      <c r="I34" s="257"/>
      <c r="J34" s="258" t="s">
        <v>9</v>
      </c>
      <c r="K34" s="261">
        <f>Clubs</f>
        <v>1</v>
      </c>
      <c r="Q34" s="2" t="s">
        <v>143</v>
      </c>
    </row>
    <row r="35" spans="9:11" ht="15.75" thickBot="1">
      <c r="I35" s="257"/>
      <c r="J35" s="262" t="s">
        <v>10</v>
      </c>
      <c r="K35" s="263">
        <f>T_Hdc</f>
        <v>-13.033333333333335</v>
      </c>
    </row>
    <row r="36" ht="13.5" thickBot="1"/>
    <row r="37" spans="9:18" ht="12.75" customHeight="1">
      <c r="I37" s="493"/>
      <c r="J37" s="494" t="s">
        <v>22</v>
      </c>
      <c r="K37" s="496">
        <f>CSA</f>
        <v>0</v>
      </c>
      <c r="R37" s="71"/>
    </row>
    <row r="38" spans="9:18" ht="12.75" customHeight="1" thickBot="1">
      <c r="I38" s="493"/>
      <c r="J38" s="495"/>
      <c r="K38" s="497"/>
      <c r="R38" s="71"/>
    </row>
    <row r="40" ht="13.5" thickBot="1"/>
    <row r="41" spans="2:12" ht="12.75" customHeight="1">
      <c r="B41" s="482" t="str">
        <f>P2</f>
        <v>Bodensee-Seniors-Tour 2009</v>
      </c>
      <c r="C41" s="483"/>
      <c r="D41" s="483"/>
      <c r="E41" s="483"/>
      <c r="F41" s="483"/>
      <c r="G41" s="483"/>
      <c r="H41" s="483"/>
      <c r="I41" s="483"/>
      <c r="J41" s="483"/>
      <c r="K41" s="483"/>
      <c r="L41" s="484"/>
    </row>
    <row r="42" spans="2:12" ht="12.75" customHeight="1">
      <c r="B42" s="485"/>
      <c r="C42" s="486"/>
      <c r="D42" s="486"/>
      <c r="E42" s="486"/>
      <c r="F42" s="486"/>
      <c r="G42" s="486"/>
      <c r="H42" s="486"/>
      <c r="I42" s="486"/>
      <c r="J42" s="486"/>
      <c r="K42" s="486"/>
      <c r="L42" s="487"/>
    </row>
    <row r="43" spans="2:12" ht="12.75" customHeight="1" thickBot="1">
      <c r="B43" s="488"/>
      <c r="C43" s="489"/>
      <c r="D43" s="489"/>
      <c r="E43" s="489"/>
      <c r="F43" s="489"/>
      <c r="G43" s="489"/>
      <c r="H43" s="489"/>
      <c r="I43" s="489"/>
      <c r="J43" s="489"/>
      <c r="K43" s="489"/>
      <c r="L43" s="490"/>
    </row>
  </sheetData>
  <sheetProtection sheet="1" objects="1" scenarios="1"/>
  <mergeCells count="7">
    <mergeCell ref="P16:Q16"/>
    <mergeCell ref="P2:S2"/>
    <mergeCell ref="B41:L43"/>
    <mergeCell ref="B2:D2"/>
    <mergeCell ref="I37:I38"/>
    <mergeCell ref="J37:J38"/>
    <mergeCell ref="K37:K38"/>
  </mergeCells>
  <printOptions/>
  <pageMargins left="0.75" right="0.75" top="1" bottom="1" header="0.4921259845" footer="0.4921259845"/>
  <pageSetup fitToHeight="1" fitToWidth="1" horizontalDpi="300" verticalDpi="3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2:AB611"/>
  <sheetViews>
    <sheetView showZeros="0" workbookViewId="0" topLeftCell="A1">
      <selection activeCell="A1" sqref="A1"/>
    </sheetView>
  </sheetViews>
  <sheetFormatPr defaultColWidth="11.421875" defaultRowHeight="12.75"/>
  <cols>
    <col min="1" max="1" width="1.421875" style="0" customWidth="1"/>
    <col min="2" max="2" width="4.140625" style="0" customWidth="1"/>
    <col min="3" max="3" width="5.8515625" style="0" hidden="1" customWidth="1"/>
    <col min="4" max="4" width="23.140625" style="0" customWidth="1"/>
    <col min="5" max="5" width="13.7109375" style="2" customWidth="1"/>
    <col min="6" max="6" width="4.7109375" style="284" hidden="1" customWidth="1"/>
    <col min="7" max="7" width="13.7109375" style="2" customWidth="1"/>
    <col min="8" max="8" width="4.7109375" style="284" hidden="1" customWidth="1"/>
    <col min="9" max="9" width="13.7109375" style="2" customWidth="1"/>
    <col min="10" max="10" width="4.7109375" style="284" hidden="1" customWidth="1"/>
    <col min="11" max="11" width="13.7109375" style="2" customWidth="1"/>
    <col min="12" max="12" width="4.7109375" style="284" hidden="1" customWidth="1"/>
    <col min="13" max="13" width="13.7109375" style="2" customWidth="1"/>
    <col min="14" max="14" width="4.7109375" style="284" hidden="1" customWidth="1"/>
    <col min="15" max="15" width="13.7109375" style="2" customWidth="1"/>
    <col min="16" max="16" width="4.7109375" style="284" hidden="1" customWidth="1"/>
    <col min="17" max="17" width="13.7109375" style="0" customWidth="1"/>
    <col min="18" max="19" width="9.7109375" style="0" customWidth="1"/>
    <col min="20" max="20" width="15.00390625" style="0" customWidth="1"/>
    <col min="21" max="21" width="1.7109375" style="0" customWidth="1"/>
    <col min="22" max="22" width="11.8515625" style="0" customWidth="1"/>
    <col min="28" max="28" width="11.421875" style="2" customWidth="1"/>
  </cols>
  <sheetData>
    <row r="1" ht="8.25" customHeight="1"/>
    <row r="2" spans="1:28" s="63" customFormat="1" ht="28.5" customHeight="1">
      <c r="A2" s="60"/>
      <c r="B2" s="61" t="s">
        <v>14</v>
      </c>
      <c r="C2" s="62"/>
      <c r="D2" s="62"/>
      <c r="E2" s="470" t="str">
        <f>Berechnung!B41</f>
        <v>Bodensee-Seniors-Tour 2009</v>
      </c>
      <c r="F2" s="470"/>
      <c r="G2" s="476"/>
      <c r="H2" s="476"/>
      <c r="I2" s="476"/>
      <c r="J2" s="476"/>
      <c r="K2" s="476"/>
      <c r="L2" s="476"/>
      <c r="M2" s="476"/>
      <c r="N2" s="292"/>
      <c r="O2" s="121"/>
      <c r="P2" s="285"/>
      <c r="Q2" s="75"/>
      <c r="R2" s="75"/>
      <c r="S2" s="75"/>
      <c r="T2" s="62"/>
      <c r="U2" s="60"/>
      <c r="AB2" s="393"/>
    </row>
    <row r="3" spans="6:16" s="2" customFormat="1" ht="13.5" customHeight="1">
      <c r="F3" s="284"/>
      <c r="H3" s="284"/>
      <c r="J3" s="284"/>
      <c r="L3" s="284"/>
      <c r="N3" s="284"/>
      <c r="P3" s="284"/>
    </row>
    <row r="4" spans="17:19" ht="7.5" customHeight="1" thickBot="1">
      <c r="Q4" s="2"/>
      <c r="R4" s="2"/>
      <c r="S4" s="2"/>
    </row>
    <row r="5" spans="2:22" s="48" customFormat="1" ht="31.5" customHeight="1" thickBot="1" thickTop="1">
      <c r="B5" s="498" t="s">
        <v>12</v>
      </c>
      <c r="C5" s="499"/>
      <c r="D5" s="500"/>
      <c r="E5" s="301" t="str">
        <f>Berechnung!Q4</f>
        <v>GC Owingen</v>
      </c>
      <c r="F5" s="302"/>
      <c r="G5" s="301" t="str">
        <f>Berechnung!Q5</f>
        <v>GC Memmingen</v>
      </c>
      <c r="H5" s="302"/>
      <c r="I5" s="301" t="str">
        <f>Berechnung!Q6</f>
        <v>GC Weißensberg</v>
      </c>
      <c r="J5" s="302"/>
      <c r="K5" s="301" t="str">
        <f>Berechnung!Q7</f>
        <v>GC Lipperswil</v>
      </c>
      <c r="L5" s="302"/>
      <c r="M5" s="301" t="str">
        <f>Berechnung!Q8</f>
        <v>GC Ravensburg</v>
      </c>
      <c r="N5" s="302"/>
      <c r="O5" s="301" t="str">
        <f>Berechnung!Q9</f>
        <v>-</v>
      </c>
      <c r="P5" s="303"/>
      <c r="Q5" s="300" t="s">
        <v>4</v>
      </c>
      <c r="R5" s="329" t="s">
        <v>49</v>
      </c>
      <c r="S5" s="300" t="s">
        <v>47</v>
      </c>
      <c r="T5" s="309" t="s">
        <v>48</v>
      </c>
      <c r="V5" s="328" t="s">
        <v>50</v>
      </c>
    </row>
    <row r="6" spans="2:24" ht="12.75">
      <c r="B6" s="16">
        <v>1</v>
      </c>
      <c r="C6" s="4">
        <v>11</v>
      </c>
      <c r="D6" s="14" t="str">
        <f>Anmeldungen!J31</f>
        <v>GC Waldkirch</v>
      </c>
      <c r="E6" s="162">
        <v>237</v>
      </c>
      <c r="F6" s="286">
        <v>237</v>
      </c>
      <c r="G6" s="276">
        <v>254</v>
      </c>
      <c r="H6" s="286">
        <v>254</v>
      </c>
      <c r="I6" s="313">
        <v>181</v>
      </c>
      <c r="J6" s="286">
        <v>181</v>
      </c>
      <c r="K6" s="276">
        <v>256</v>
      </c>
      <c r="L6" s="286">
        <v>256</v>
      </c>
      <c r="M6" s="276"/>
      <c r="N6" s="286"/>
      <c r="O6" s="276"/>
      <c r="P6" s="286"/>
      <c r="Q6" s="43">
        <f>SUM(E6,G6,I6,K6,M6,O6)</f>
        <v>928</v>
      </c>
      <c r="R6" s="1">
        <f>SUM(F6,H6,J6,L6,N6,P6)</f>
        <v>928</v>
      </c>
      <c r="S6" s="387">
        <v>1008.8</v>
      </c>
      <c r="T6" s="306">
        <f>IF(R6=0,0,Q6*(Q6/R6)*(1500/S6))</f>
        <v>1379.857256145916</v>
      </c>
      <c r="V6" s="386">
        <f>(4*S6+R6)/5</f>
        <v>992.64</v>
      </c>
      <c r="W6" s="312"/>
      <c r="X6" t="s">
        <v>149</v>
      </c>
    </row>
    <row r="7" spans="2:24" ht="12.75">
      <c r="B7" s="16">
        <v>2</v>
      </c>
      <c r="C7" s="4">
        <v>7</v>
      </c>
      <c r="D7" s="14" t="str">
        <f>Anmeldungen!J17</f>
        <v>GC Owingen</v>
      </c>
      <c r="E7" s="162">
        <v>273</v>
      </c>
      <c r="F7" s="287">
        <v>273</v>
      </c>
      <c r="G7" s="277">
        <v>227</v>
      </c>
      <c r="H7" s="287">
        <v>227</v>
      </c>
      <c r="I7" s="314">
        <v>185</v>
      </c>
      <c r="J7" s="287">
        <v>185</v>
      </c>
      <c r="K7" s="277">
        <v>251</v>
      </c>
      <c r="L7" s="287">
        <v>251</v>
      </c>
      <c r="M7" s="277"/>
      <c r="N7" s="287"/>
      <c r="O7" s="277"/>
      <c r="P7" s="287"/>
      <c r="Q7" s="43">
        <f>SUM(E7,G7,I7,K7,M7,O7)</f>
        <v>936</v>
      </c>
      <c r="R7" s="1">
        <f>SUM(F7,H7,J7,L7,N7,P7)</f>
        <v>936</v>
      </c>
      <c r="S7" s="388">
        <v>1022.2</v>
      </c>
      <c r="T7" s="307">
        <f>IF(R7=0,0,Q7*(Q7/R7)*(1500/S7))</f>
        <v>1373.5081197417335</v>
      </c>
      <c r="V7" s="386">
        <f aca="true" t="shared" si="0" ref="V7:V17">(4*S7+R7)/5</f>
        <v>1004.96</v>
      </c>
      <c r="W7" s="312"/>
      <c r="X7" t="s">
        <v>150</v>
      </c>
    </row>
    <row r="8" spans="2:24" ht="12.75">
      <c r="B8" s="16">
        <v>3</v>
      </c>
      <c r="C8" s="4">
        <v>9</v>
      </c>
      <c r="D8" s="14" t="str">
        <f>Anmeldungen!B31</f>
        <v>GC Ravensburg</v>
      </c>
      <c r="E8" s="162">
        <v>228</v>
      </c>
      <c r="F8" s="287">
        <v>228</v>
      </c>
      <c r="G8" s="277">
        <v>242</v>
      </c>
      <c r="H8" s="287">
        <v>242</v>
      </c>
      <c r="I8" s="314">
        <v>197</v>
      </c>
      <c r="J8" s="287">
        <v>197</v>
      </c>
      <c r="K8" s="277">
        <v>247</v>
      </c>
      <c r="L8" s="287">
        <v>247</v>
      </c>
      <c r="M8" s="277"/>
      <c r="N8" s="287"/>
      <c r="O8" s="277"/>
      <c r="P8" s="287"/>
      <c r="Q8" s="43">
        <f>SUM(E8,G8,I8,K8,M8,O8)</f>
        <v>914</v>
      </c>
      <c r="R8" s="1">
        <f>SUM(F8,H8,J8,L8,N8,P8)</f>
        <v>914</v>
      </c>
      <c r="S8" s="388">
        <v>1056.6</v>
      </c>
      <c r="T8" s="307">
        <f>IF(R8=0,0,Q8*(Q8/R8)*(1500/S8))</f>
        <v>1297.55820556502</v>
      </c>
      <c r="V8" s="386">
        <f t="shared" si="0"/>
        <v>1028.08</v>
      </c>
      <c r="W8" s="312"/>
      <c r="X8" s="3" t="s">
        <v>151</v>
      </c>
    </row>
    <row r="9" spans="2:23" ht="12.75">
      <c r="B9" s="16">
        <v>4</v>
      </c>
      <c r="C9" s="4">
        <v>5</v>
      </c>
      <c r="D9" s="14" t="str">
        <f>Anmeldungen!B17</f>
        <v>GC Lipperswil</v>
      </c>
      <c r="E9" s="162">
        <v>255</v>
      </c>
      <c r="F9" s="287">
        <v>255</v>
      </c>
      <c r="G9" s="277">
        <v>228</v>
      </c>
      <c r="H9" s="287">
        <v>228</v>
      </c>
      <c r="I9" s="314">
        <v>244</v>
      </c>
      <c r="J9" s="287">
        <v>244</v>
      </c>
      <c r="K9" s="277">
        <v>291</v>
      </c>
      <c r="L9" s="287">
        <v>291</v>
      </c>
      <c r="M9" s="277"/>
      <c r="N9" s="287"/>
      <c r="O9" s="277"/>
      <c r="P9" s="287"/>
      <c r="Q9" s="43">
        <f>SUM(E9,G9,I9,K9,M9,O9)</f>
        <v>1018</v>
      </c>
      <c r="R9" s="1">
        <f>SUM(F9,H9,J9,L9,N9,P9)</f>
        <v>1018</v>
      </c>
      <c r="S9" s="388">
        <v>1202.6</v>
      </c>
      <c r="T9" s="307">
        <f>IF(R9=0,0,Q9*(Q9/R9)*(1500/S9))</f>
        <v>1269.7488774322303</v>
      </c>
      <c r="V9" s="386">
        <f t="shared" si="0"/>
        <v>1165.6799999999998</v>
      </c>
      <c r="W9" s="312"/>
    </row>
    <row r="10" spans="2:24" ht="12.75">
      <c r="B10" s="16">
        <v>5</v>
      </c>
      <c r="C10" s="4">
        <v>12</v>
      </c>
      <c r="D10" s="14" t="str">
        <f>Anmeldungen!N31</f>
        <v>GC Weißensberg</v>
      </c>
      <c r="E10" s="162">
        <v>275</v>
      </c>
      <c r="F10" s="287">
        <v>275</v>
      </c>
      <c r="G10" s="277">
        <v>278</v>
      </c>
      <c r="H10" s="287">
        <v>278</v>
      </c>
      <c r="I10" s="314">
        <v>263</v>
      </c>
      <c r="J10" s="287">
        <v>263</v>
      </c>
      <c r="K10" s="277">
        <v>287</v>
      </c>
      <c r="L10" s="287">
        <v>287</v>
      </c>
      <c r="M10" s="277"/>
      <c r="N10" s="287"/>
      <c r="O10" s="277"/>
      <c r="P10" s="287"/>
      <c r="Q10" s="43">
        <f>SUM(E10,G10,I10,K10,M10,O10)</f>
        <v>1103</v>
      </c>
      <c r="R10" s="1">
        <f>SUM(F10,H10,J10,L10,N10,P10)</f>
        <v>1103</v>
      </c>
      <c r="S10" s="388">
        <v>1363.8</v>
      </c>
      <c r="T10" s="307">
        <f>IF(R10=0,0,Q10*(Q10/R10)*(1500/S10))</f>
        <v>1213.1544214694238</v>
      </c>
      <c r="V10" s="386">
        <f t="shared" si="0"/>
        <v>1311.6399999999999</v>
      </c>
      <c r="W10" s="312"/>
      <c r="X10" t="s">
        <v>155</v>
      </c>
    </row>
    <row r="11" spans="2:24" ht="12.75">
      <c r="B11" s="16">
        <v>6</v>
      </c>
      <c r="C11" s="4">
        <v>4</v>
      </c>
      <c r="D11" s="14" t="str">
        <f>Anmeldungen!N3</f>
        <v>GC Lindau</v>
      </c>
      <c r="E11" s="162">
        <v>273</v>
      </c>
      <c r="F11" s="287">
        <v>273</v>
      </c>
      <c r="G11" s="277">
        <v>279</v>
      </c>
      <c r="H11" s="287">
        <v>279</v>
      </c>
      <c r="I11" s="314">
        <v>263</v>
      </c>
      <c r="J11" s="287">
        <v>263</v>
      </c>
      <c r="K11" s="277">
        <v>279</v>
      </c>
      <c r="L11" s="287">
        <v>279</v>
      </c>
      <c r="M11" s="277"/>
      <c r="N11" s="287"/>
      <c r="O11" s="277"/>
      <c r="P11" s="287"/>
      <c r="Q11" s="43">
        <f>SUM(E11,G11,I11,K11,M11,O11)</f>
        <v>1094</v>
      </c>
      <c r="R11" s="1">
        <f>SUM(F11,H11,J11,L11,N11,P11)</f>
        <v>1094</v>
      </c>
      <c r="S11" s="388">
        <v>1386.4</v>
      </c>
      <c r="T11" s="307">
        <f>IF(R11=0,0,Q11*(Q11/R11)*(1500/S11))</f>
        <v>1183.6410848240046</v>
      </c>
      <c r="V11" s="386">
        <f t="shared" si="0"/>
        <v>1327.92</v>
      </c>
      <c r="W11" s="312"/>
      <c r="X11" t="s">
        <v>154</v>
      </c>
    </row>
    <row r="12" spans="2:24" ht="12.75">
      <c r="B12" s="16">
        <v>7</v>
      </c>
      <c r="C12" s="4">
        <v>6</v>
      </c>
      <c r="D12" s="14" t="str">
        <f>Anmeldungen!F17</f>
        <v>GC Memmingen</v>
      </c>
      <c r="E12" s="162">
        <v>210</v>
      </c>
      <c r="F12" s="287">
        <v>210</v>
      </c>
      <c r="G12" s="277">
        <v>299</v>
      </c>
      <c r="H12" s="287">
        <v>299</v>
      </c>
      <c r="I12" s="314">
        <v>214</v>
      </c>
      <c r="J12" s="287">
        <v>214</v>
      </c>
      <c r="K12" s="277">
        <v>260</v>
      </c>
      <c r="L12" s="287">
        <v>260</v>
      </c>
      <c r="M12" s="277"/>
      <c r="N12" s="287"/>
      <c r="O12" s="277"/>
      <c r="P12" s="287"/>
      <c r="Q12" s="43">
        <f>SUM(E12,G12,I12,K12,M12,O12)</f>
        <v>983</v>
      </c>
      <c r="R12" s="1">
        <f>SUM(F12,H12,J12,L12,N12,P12)</f>
        <v>983</v>
      </c>
      <c r="S12" s="388">
        <v>1245.8</v>
      </c>
      <c r="T12" s="307">
        <f>IF(R12=0,0,Q12*(Q12/R12)*(1500/S12))</f>
        <v>1183.5768181088456</v>
      </c>
      <c r="V12" s="386">
        <f t="shared" si="0"/>
        <v>1193.24</v>
      </c>
      <c r="W12" s="312"/>
      <c r="X12" t="s">
        <v>156</v>
      </c>
    </row>
    <row r="13" spans="2:24" ht="12.75">
      <c r="B13" s="16">
        <v>8</v>
      </c>
      <c r="C13" s="4">
        <v>2</v>
      </c>
      <c r="D13" s="14" t="str">
        <f>Anmeldungen!F3</f>
        <v>GC Erlen</v>
      </c>
      <c r="E13" s="162">
        <v>219</v>
      </c>
      <c r="F13" s="287">
        <v>219</v>
      </c>
      <c r="G13" s="277">
        <v>240</v>
      </c>
      <c r="H13" s="287">
        <v>240</v>
      </c>
      <c r="I13" s="314">
        <v>208</v>
      </c>
      <c r="J13" s="287">
        <v>208</v>
      </c>
      <c r="K13" s="277">
        <v>277</v>
      </c>
      <c r="L13" s="287">
        <v>277</v>
      </c>
      <c r="M13" s="277"/>
      <c r="N13" s="287"/>
      <c r="O13" s="277"/>
      <c r="P13" s="287"/>
      <c r="Q13" s="43">
        <f>SUM(E13,G13,I13,K13,M13,O13)</f>
        <v>944</v>
      </c>
      <c r="R13" s="1">
        <f>SUM(F13,H13,J13,L13,N13,P13)</f>
        <v>944</v>
      </c>
      <c r="S13" s="388">
        <v>1253.6</v>
      </c>
      <c r="T13" s="307">
        <f>IF(R13=0,0,Q13*(Q13/R13)*(1500/S13))</f>
        <v>1129.5469049138483</v>
      </c>
      <c r="V13" s="386">
        <f t="shared" si="0"/>
        <v>1191.6799999999998</v>
      </c>
      <c r="W13" s="312"/>
      <c r="X13" t="s">
        <v>157</v>
      </c>
    </row>
    <row r="14" spans="2:23" ht="12.75">
      <c r="B14" s="16">
        <v>9</v>
      </c>
      <c r="C14" s="4">
        <v>8</v>
      </c>
      <c r="D14" s="14" t="str">
        <f>Anmeldungen!N17</f>
        <v>GC Rankweil</v>
      </c>
      <c r="E14" s="162">
        <v>248</v>
      </c>
      <c r="F14" s="287">
        <v>248</v>
      </c>
      <c r="G14" s="277">
        <v>223</v>
      </c>
      <c r="H14" s="287">
        <v>223</v>
      </c>
      <c r="I14" s="314">
        <v>192</v>
      </c>
      <c r="J14" s="287">
        <v>192</v>
      </c>
      <c r="K14" s="277">
        <v>104</v>
      </c>
      <c r="L14" s="287">
        <v>284</v>
      </c>
      <c r="M14" s="277"/>
      <c r="N14" s="287"/>
      <c r="O14" s="277"/>
      <c r="P14" s="287"/>
      <c r="Q14" s="43">
        <f>SUM(E14,G14,I14,K14,M14,O14)</f>
        <v>767</v>
      </c>
      <c r="R14" s="1">
        <f>SUM(F14,H14,J14,L14,N14,P14)</f>
        <v>947</v>
      </c>
      <c r="S14" s="388">
        <v>1083</v>
      </c>
      <c r="T14" s="307">
        <f>IF(R14=0,0,Q14*(Q14/R14)*(1500/S14))</f>
        <v>860.4062398535104</v>
      </c>
      <c r="V14" s="386">
        <f t="shared" si="0"/>
        <v>1055.8</v>
      </c>
      <c r="W14" s="312"/>
    </row>
    <row r="15" spans="2:24" ht="12.75">
      <c r="B15" s="16">
        <v>10</v>
      </c>
      <c r="C15" s="4">
        <v>3</v>
      </c>
      <c r="D15" s="14" t="str">
        <f>Anmeldungen!J3</f>
        <v>GC Langenstein</v>
      </c>
      <c r="E15" s="162">
        <v>221</v>
      </c>
      <c r="F15" s="287">
        <v>221</v>
      </c>
      <c r="G15" s="277">
        <v>0</v>
      </c>
      <c r="H15" s="287">
        <v>300</v>
      </c>
      <c r="I15" s="314">
        <v>191</v>
      </c>
      <c r="J15" s="287">
        <v>191</v>
      </c>
      <c r="K15" s="277">
        <v>274</v>
      </c>
      <c r="L15" s="287">
        <v>274</v>
      </c>
      <c r="M15" s="277"/>
      <c r="N15" s="287"/>
      <c r="O15" s="277"/>
      <c r="P15" s="287"/>
      <c r="Q15" s="43">
        <f>SUM(E15,G15,I15,K15,M15,O15)</f>
        <v>686</v>
      </c>
      <c r="R15" s="1">
        <f>SUM(F15,H15,J15,L15,N15,P15)</f>
        <v>986</v>
      </c>
      <c r="S15" s="388">
        <v>1433.8</v>
      </c>
      <c r="T15" s="307">
        <f>IF(R15=0,0,Q15*(Q15/R15)*(1500/S15))</f>
        <v>499.31429467136087</v>
      </c>
      <c r="V15" s="386">
        <f t="shared" si="0"/>
        <v>1344.24</v>
      </c>
      <c r="W15" s="312"/>
      <c r="X15" t="s">
        <v>152</v>
      </c>
    </row>
    <row r="16" spans="2:24" ht="12.75">
      <c r="B16" s="16">
        <v>11</v>
      </c>
      <c r="C16" s="4">
        <v>10</v>
      </c>
      <c r="D16" s="14" t="str">
        <f>Anmeldungen!F31</f>
        <v>GC Steißlingen</v>
      </c>
      <c r="E16" s="162">
        <v>59</v>
      </c>
      <c r="F16" s="287">
        <v>239</v>
      </c>
      <c r="G16" s="277">
        <v>0</v>
      </c>
      <c r="H16" s="287">
        <v>300</v>
      </c>
      <c r="I16" s="314">
        <v>0</v>
      </c>
      <c r="J16" s="287">
        <v>300</v>
      </c>
      <c r="K16" s="277">
        <v>0</v>
      </c>
      <c r="L16" s="287">
        <v>300</v>
      </c>
      <c r="M16" s="277"/>
      <c r="N16" s="287"/>
      <c r="O16" s="277"/>
      <c r="P16" s="287"/>
      <c r="Q16" s="43">
        <f>SUM(E16,G16,I16,K16,M16,O16)</f>
        <v>59</v>
      </c>
      <c r="R16" s="1">
        <f>SUM(F16,H16,J16,L16,N16,P16)</f>
        <v>1139</v>
      </c>
      <c r="S16" s="388">
        <v>1339.8</v>
      </c>
      <c r="T16" s="307">
        <f>IF(R16=0,0,Q16*(Q16/R16)*(1500/S16))</f>
        <v>3.4216184953371234</v>
      </c>
      <c r="V16" s="386">
        <f t="shared" si="0"/>
        <v>1299.6399999999999</v>
      </c>
      <c r="W16" s="312"/>
      <c r="X16" t="s">
        <v>153</v>
      </c>
    </row>
    <row r="17" spans="2:23" ht="13.5" thickBot="1">
      <c r="B17" s="16">
        <v>12</v>
      </c>
      <c r="C17" s="4">
        <v>1</v>
      </c>
      <c r="D17" s="14" t="str">
        <f>Anmeldungen!B3</f>
        <v>GC frei</v>
      </c>
      <c r="E17" s="162">
        <v>0</v>
      </c>
      <c r="F17" s="288">
        <v>300</v>
      </c>
      <c r="G17" s="277">
        <v>0</v>
      </c>
      <c r="H17" s="288">
        <v>300</v>
      </c>
      <c r="I17" s="315">
        <v>0</v>
      </c>
      <c r="J17" s="288">
        <v>300</v>
      </c>
      <c r="K17" s="277">
        <v>0</v>
      </c>
      <c r="L17" s="288">
        <v>300</v>
      </c>
      <c r="M17" s="277"/>
      <c r="N17" s="288"/>
      <c r="O17" s="277"/>
      <c r="P17" s="288"/>
      <c r="Q17" s="43">
        <f>SUM(E17,G17,I17,K17,M17,O17)</f>
        <v>0</v>
      </c>
      <c r="R17" s="1">
        <f>SUM(F17,H17,J17,L17,N17,P17)</f>
        <v>1200</v>
      </c>
      <c r="S17" s="389">
        <v>1500</v>
      </c>
      <c r="T17" s="308">
        <f>IF(R17=0,0,Q17*(Q17/R17)*(1500/S17))</f>
        <v>0</v>
      </c>
      <c r="V17" s="386">
        <f t="shared" si="0"/>
        <v>1440</v>
      </c>
      <c r="W17" s="312"/>
    </row>
    <row r="18" spans="2:28" ht="12.75">
      <c r="B18" s="76"/>
      <c r="C18" s="85">
        <f>CSA</f>
        <v>0</v>
      </c>
      <c r="D18" s="84" t="s">
        <v>24</v>
      </c>
      <c r="E18" s="278">
        <v>1</v>
      </c>
      <c r="F18" s="293"/>
      <c r="G18" s="278">
        <v>0</v>
      </c>
      <c r="H18" s="293"/>
      <c r="I18" s="278">
        <v>3</v>
      </c>
      <c r="J18" s="293"/>
      <c r="K18" s="278">
        <v>0</v>
      </c>
      <c r="L18" s="293"/>
      <c r="M18" s="278"/>
      <c r="N18" s="289"/>
      <c r="O18" s="278"/>
      <c r="P18" s="289"/>
      <c r="Q18" s="281"/>
      <c r="R18" s="316"/>
      <c r="S18" s="83"/>
      <c r="T18" s="317"/>
      <c r="V18" s="325"/>
      <c r="Z18" s="3"/>
      <c r="AA18" s="71" t="s">
        <v>4</v>
      </c>
      <c r="AB18" s="71">
        <v>1500</v>
      </c>
    </row>
    <row r="19" spans="2:28" ht="12.75">
      <c r="B19" s="78"/>
      <c r="C19" s="79">
        <f>T_Teilnehmer</f>
        <v>9</v>
      </c>
      <c r="D19" s="80" t="s">
        <v>25</v>
      </c>
      <c r="E19" s="279">
        <v>88</v>
      </c>
      <c r="F19" s="294"/>
      <c r="G19" s="279">
        <v>76</v>
      </c>
      <c r="H19" s="294"/>
      <c r="I19" s="279">
        <v>86</v>
      </c>
      <c r="J19" s="294"/>
      <c r="K19" s="279">
        <v>85</v>
      </c>
      <c r="L19" s="294"/>
      <c r="M19" s="279"/>
      <c r="N19" s="290"/>
      <c r="O19" s="279"/>
      <c r="P19" s="290"/>
      <c r="Q19" s="282"/>
      <c r="R19" s="318"/>
      <c r="S19" s="319"/>
      <c r="T19" s="320"/>
      <c r="V19" s="326"/>
      <c r="Y19" s="3" t="s">
        <v>159</v>
      </c>
      <c r="Z19" s="3" t="s">
        <v>160</v>
      </c>
      <c r="AA19" s="71"/>
      <c r="AB19" s="71"/>
    </row>
    <row r="20" spans="2:28" ht="13.5" thickBot="1">
      <c r="B20" s="77"/>
      <c r="C20" s="82">
        <f>T_Hdc</f>
        <v>-13.033333333333335</v>
      </c>
      <c r="D20" s="81" t="s">
        <v>26</v>
      </c>
      <c r="E20" s="280">
        <v>-14.616522366522366</v>
      </c>
      <c r="F20" s="295"/>
      <c r="G20" s="280">
        <v>-14.323985890652558</v>
      </c>
      <c r="H20" s="295"/>
      <c r="I20" s="280">
        <v>-15.295277777777779</v>
      </c>
      <c r="J20" s="295"/>
      <c r="K20" s="280">
        <v>-14.507083333333332</v>
      </c>
      <c r="L20" s="295"/>
      <c r="M20" s="280"/>
      <c r="N20" s="291"/>
      <c r="O20" s="280"/>
      <c r="P20" s="291"/>
      <c r="Q20" s="283"/>
      <c r="R20" s="321"/>
      <c r="S20" s="322"/>
      <c r="T20" s="323"/>
      <c r="V20" s="327"/>
      <c r="Z20" s="3"/>
      <c r="AA20" s="71" t="s">
        <v>49</v>
      </c>
      <c r="AB20" s="71" t="s">
        <v>158</v>
      </c>
    </row>
    <row r="21" ht="13.5" thickTop="1"/>
    <row r="22" ht="12.75" customHeight="1" thickBot="1"/>
    <row r="23" spans="2:11" ht="14.25" thickBot="1" thickTop="1">
      <c r="B23" s="19" t="s">
        <v>5</v>
      </c>
      <c r="C23" s="20"/>
      <c r="D23" s="21"/>
      <c r="E23" s="22">
        <f ca="1">TODAY()</f>
        <v>40036</v>
      </c>
      <c r="F23" s="298"/>
      <c r="G23" s="23" t="s">
        <v>7</v>
      </c>
      <c r="H23" s="297"/>
      <c r="K23" s="423" t="s">
        <v>287</v>
      </c>
    </row>
    <row r="24" spans="2:11" ht="12.75">
      <c r="B24" s="16">
        <v>1</v>
      </c>
      <c r="C24" s="274">
        <f>Berechnung!C3</f>
        <v>300</v>
      </c>
      <c r="D24" s="13" t="str">
        <f>Berechnung!D3</f>
        <v>GC Lipperswil</v>
      </c>
      <c r="E24" s="1">
        <f>Berechnung!E3</f>
        <v>291</v>
      </c>
      <c r="F24" s="297"/>
      <c r="G24" s="24">
        <f>Berechnung!F3</f>
        <v>1</v>
      </c>
      <c r="H24" s="297"/>
      <c r="K24" s="27" t="s">
        <v>288</v>
      </c>
    </row>
    <row r="25" spans="2:8" ht="12.75">
      <c r="B25" s="16">
        <v>2</v>
      </c>
      <c r="C25" s="275">
        <f>Berechnung!C4</f>
        <v>300</v>
      </c>
      <c r="D25" s="14" t="str">
        <f>Berechnung!D4</f>
        <v>GC Weißensberg</v>
      </c>
      <c r="E25" s="1">
        <f>Berechnung!E4</f>
        <v>287</v>
      </c>
      <c r="F25" s="297"/>
      <c r="G25" s="25">
        <f>Berechnung!F4</f>
        <v>2</v>
      </c>
      <c r="H25" s="297"/>
    </row>
    <row r="26" spans="2:12" ht="12.75">
      <c r="B26" s="16">
        <v>3</v>
      </c>
      <c r="C26" s="275">
        <f>Berechnung!C5</f>
        <v>300</v>
      </c>
      <c r="D26" s="14" t="str">
        <f>Berechnung!D5</f>
        <v>GC Lindau</v>
      </c>
      <c r="E26" s="1">
        <f>Berechnung!E5</f>
        <v>279</v>
      </c>
      <c r="F26" s="297"/>
      <c r="G26" s="25">
        <f>Berechnung!F5</f>
        <v>3</v>
      </c>
      <c r="H26" s="297"/>
      <c r="K26" s="27" t="s">
        <v>297</v>
      </c>
      <c r="L26" s="296"/>
    </row>
    <row r="27" spans="2:11" ht="12.75">
      <c r="B27" s="16">
        <v>4</v>
      </c>
      <c r="C27" s="275">
        <f>Berechnung!C6</f>
        <v>300</v>
      </c>
      <c r="D27" s="14" t="str">
        <f>Berechnung!D6</f>
        <v>GC Erlen</v>
      </c>
      <c r="E27" s="1">
        <f>Berechnung!E6</f>
        <v>277</v>
      </c>
      <c r="F27" s="297"/>
      <c r="G27" s="25">
        <f>Berechnung!F6</f>
        <v>4</v>
      </c>
      <c r="H27" s="297"/>
      <c r="K27" s="424" t="s">
        <v>295</v>
      </c>
    </row>
    <row r="28" spans="2:11" ht="12.75">
      <c r="B28" s="16">
        <v>5</v>
      </c>
      <c r="C28" s="275">
        <f>Berechnung!C7</f>
        <v>300</v>
      </c>
      <c r="D28" s="14" t="str">
        <f>Berechnung!D7</f>
        <v>GC Langenstein</v>
      </c>
      <c r="E28" s="1">
        <f>Berechnung!E7</f>
        <v>274</v>
      </c>
      <c r="F28" s="297"/>
      <c r="G28" s="25">
        <f>Berechnung!F7</f>
        <v>5</v>
      </c>
      <c r="H28" s="297"/>
      <c r="K28" s="27" t="s">
        <v>289</v>
      </c>
    </row>
    <row r="29" spans="2:11" ht="12.75">
      <c r="B29" s="16">
        <v>6</v>
      </c>
      <c r="C29" s="275">
        <f>Berechnung!C8</f>
        <v>300</v>
      </c>
      <c r="D29" s="14" t="str">
        <f>Berechnung!D8</f>
        <v>GC Memmingen</v>
      </c>
      <c r="E29" s="1">
        <f>Berechnung!E8</f>
        <v>260</v>
      </c>
      <c r="F29" s="297"/>
      <c r="G29" s="25">
        <f>Berechnung!F8</f>
        <v>6</v>
      </c>
      <c r="H29" s="297"/>
      <c r="K29" s="27" t="s">
        <v>292</v>
      </c>
    </row>
    <row r="30" spans="2:11" ht="12.75">
      <c r="B30" s="16">
        <v>7</v>
      </c>
      <c r="C30" s="275">
        <f>Berechnung!C9</f>
        <v>300</v>
      </c>
      <c r="D30" s="14" t="str">
        <f>Berechnung!D9</f>
        <v>GC Waldkirch</v>
      </c>
      <c r="E30" s="1">
        <f>Berechnung!E9</f>
        <v>256</v>
      </c>
      <c r="F30" s="297"/>
      <c r="G30" s="25">
        <f>Berechnung!F9</f>
        <v>7</v>
      </c>
      <c r="H30" s="297"/>
      <c r="K30" s="27" t="s">
        <v>293</v>
      </c>
    </row>
    <row r="31" spans="2:12" ht="12.75">
      <c r="B31" s="16">
        <v>8</v>
      </c>
      <c r="C31" s="275">
        <f>Berechnung!C10</f>
        <v>300</v>
      </c>
      <c r="D31" s="14" t="str">
        <f>Berechnung!D10</f>
        <v>GC Owingen</v>
      </c>
      <c r="E31" s="1">
        <f>Berechnung!E10</f>
        <v>251</v>
      </c>
      <c r="F31" s="297"/>
      <c r="G31" s="25">
        <f>Berechnung!F10</f>
        <v>8</v>
      </c>
      <c r="H31" s="297"/>
      <c r="K31" s="27" t="s">
        <v>294</v>
      </c>
      <c r="L31" s="296"/>
    </row>
    <row r="32" spans="2:11" ht="12.75">
      <c r="B32" s="16">
        <v>9</v>
      </c>
      <c r="C32" s="275">
        <f>Berechnung!C11</f>
        <v>300</v>
      </c>
      <c r="D32" s="14" t="str">
        <f>Berechnung!D11</f>
        <v>GC Ravensburg</v>
      </c>
      <c r="E32" s="1">
        <f>Berechnung!E11</f>
        <v>247</v>
      </c>
      <c r="F32" s="297"/>
      <c r="G32" s="25">
        <f>Berechnung!F11</f>
        <v>9</v>
      </c>
      <c r="H32" s="297"/>
      <c r="K32" s="27"/>
    </row>
    <row r="33" spans="2:11" ht="12.75">
      <c r="B33" s="16">
        <v>10</v>
      </c>
      <c r="C33" s="275">
        <f>Berechnung!C12</f>
        <v>300</v>
      </c>
      <c r="D33" s="14" t="str">
        <f>Berechnung!D12</f>
        <v>GC Rankweil</v>
      </c>
      <c r="E33" s="1">
        <f>Berechnung!E12</f>
        <v>104</v>
      </c>
      <c r="F33" s="297"/>
      <c r="G33" s="25">
        <f>Berechnung!F12</f>
        <v>10</v>
      </c>
      <c r="H33" s="297"/>
      <c r="K33" s="27" t="s">
        <v>298</v>
      </c>
    </row>
    <row r="34" spans="2:11" ht="12.75">
      <c r="B34" s="16">
        <v>11</v>
      </c>
      <c r="C34" s="275">
        <f>Berechnung!C13</f>
        <v>300</v>
      </c>
      <c r="D34" s="14" t="str">
        <f>Berechnung!D13</f>
        <v>GC frei</v>
      </c>
      <c r="E34" s="1">
        <f>Berechnung!E13</f>
        <v>0</v>
      </c>
      <c r="F34" s="297"/>
      <c r="G34" s="25">
        <f>Berechnung!F13</f>
        <v>11</v>
      </c>
      <c r="H34" s="297"/>
      <c r="K34" s="27" t="s">
        <v>290</v>
      </c>
    </row>
    <row r="35" spans="2:11" ht="13.5" thickBot="1">
      <c r="B35" s="17">
        <v>12</v>
      </c>
      <c r="C35" s="209">
        <f>Berechnung!C14</f>
        <v>300</v>
      </c>
      <c r="D35" s="15" t="str">
        <f>Berechnung!D14</f>
        <v>GC Steißlingen</v>
      </c>
      <c r="E35" s="18">
        <f>Berechnung!E14</f>
        <v>0</v>
      </c>
      <c r="F35" s="299"/>
      <c r="G35" s="26">
        <f>Berechnung!F14</f>
        <v>11</v>
      </c>
      <c r="H35" s="297"/>
      <c r="K35" s="27" t="s">
        <v>291</v>
      </c>
    </row>
    <row r="36" ht="13.5" thickTop="1">
      <c r="K36" s="27" t="s">
        <v>296</v>
      </c>
    </row>
    <row r="38" ht="12.75">
      <c r="K38" s="27" t="s">
        <v>299</v>
      </c>
    </row>
    <row r="45" ht="12.75"/>
    <row r="46" ht="12.75"/>
    <row r="47" ht="12.75"/>
    <row r="610" ht="12.75">
      <c r="E610" s="2">
        <v>35</v>
      </c>
    </row>
    <row r="611" ht="12.75">
      <c r="E611" s="2">
        <v>35</v>
      </c>
    </row>
  </sheetData>
  <sheetProtection sheet="1" objects="1" scenarios="1"/>
  <mergeCells count="2">
    <mergeCell ref="B5:D5"/>
    <mergeCell ref="E2:M2"/>
  </mergeCells>
  <printOptions/>
  <pageMargins left="0.5" right="0.23" top="0.29" bottom="0.13" header="0.25" footer="0.16"/>
  <pageSetup fitToHeight="1" fitToWidth="1" horizontalDpi="300" verticalDpi="3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2:L42"/>
  <sheetViews>
    <sheetView showZeros="0" workbookViewId="0" topLeftCell="A1">
      <selection activeCell="A1" sqref="A1"/>
    </sheetView>
  </sheetViews>
  <sheetFormatPr defaultColWidth="11.421875" defaultRowHeight="12.75"/>
  <cols>
    <col min="2" max="2" width="4.140625" style="0" customWidth="1"/>
    <col min="3" max="3" width="5.140625" style="0" hidden="1" customWidth="1"/>
    <col min="4" max="4" width="23.140625" style="0" customWidth="1"/>
    <col min="5" max="10" width="13.8515625" style="2" customWidth="1"/>
    <col min="12" max="12" width="15.00390625" style="0" customWidth="1"/>
  </cols>
  <sheetData>
    <row r="1" ht="8.25" customHeight="1"/>
    <row r="2" spans="2:12" ht="28.5" customHeight="1">
      <c r="B2" s="61" t="s">
        <v>14</v>
      </c>
      <c r="C2" s="62"/>
      <c r="D2" s="62"/>
      <c r="E2" s="470" t="str">
        <f>Berechnung!B41</f>
        <v>Bodensee-Seniors-Tour 2009</v>
      </c>
      <c r="F2" s="476"/>
      <c r="G2" s="476"/>
      <c r="H2" s="476"/>
      <c r="I2" s="476"/>
      <c r="J2" s="501" t="s">
        <v>35</v>
      </c>
      <c r="K2" s="501"/>
      <c r="L2" s="501"/>
    </row>
    <row r="3" spans="2:12" ht="13.5" customHeight="1">
      <c r="B3" s="2"/>
      <c r="C3" s="2"/>
      <c r="D3" s="2"/>
      <c r="K3" s="2"/>
      <c r="L3" s="2"/>
    </row>
    <row r="4" ht="7.5" customHeight="1" thickBot="1">
      <c r="K4" s="2"/>
    </row>
    <row r="5" spans="2:12" ht="31.5" customHeight="1" thickBot="1" thickTop="1">
      <c r="B5" s="498" t="s">
        <v>12</v>
      </c>
      <c r="C5" s="499"/>
      <c r="D5" s="500"/>
      <c r="E5" s="47" t="str">
        <f>Berechnung!Q4</f>
        <v>GC Owingen</v>
      </c>
      <c r="F5" s="47" t="str">
        <f>Berechnung!Q5</f>
        <v>GC Memmingen</v>
      </c>
      <c r="G5" s="47" t="str">
        <f>Berechnung!Q6</f>
        <v>GC Weißensberg</v>
      </c>
      <c r="H5" s="47" t="str">
        <f>Berechnung!Q7</f>
        <v>GC Lipperswil</v>
      </c>
      <c r="I5" s="47" t="str">
        <f>Berechnung!Q8</f>
        <v>GC Ravensburg</v>
      </c>
      <c r="J5" s="47" t="str">
        <f>Berechnung!Q9</f>
        <v>-</v>
      </c>
      <c r="K5" s="300" t="s">
        <v>4</v>
      </c>
      <c r="L5" s="49" t="s">
        <v>13</v>
      </c>
    </row>
    <row r="6" spans="2:12" ht="12.75">
      <c r="B6" s="16">
        <v>1</v>
      </c>
      <c r="C6" s="4">
        <v>4</v>
      </c>
      <c r="D6" s="14" t="str">
        <f>Anmeldungen!N3</f>
        <v>GC Lindau</v>
      </c>
      <c r="E6" s="1">
        <v>109</v>
      </c>
      <c r="F6" s="95">
        <v>114</v>
      </c>
      <c r="G6" s="1">
        <v>100</v>
      </c>
      <c r="H6" s="95">
        <v>121</v>
      </c>
      <c r="I6" s="95"/>
      <c r="J6" s="1">
        <v>0</v>
      </c>
      <c r="K6" s="43">
        <f aca="true" t="shared" si="0" ref="K6:K17">SUM(E6:J6)</f>
        <v>444</v>
      </c>
      <c r="L6" s="42">
        <f aca="true" t="shared" si="1" ref="L6:L17">SUM(E6:J6)-SMALL(E6:J6,1)</f>
        <v>444</v>
      </c>
    </row>
    <row r="7" spans="2:12" ht="12.75">
      <c r="B7" s="16">
        <v>2</v>
      </c>
      <c r="C7" s="4">
        <v>12</v>
      </c>
      <c r="D7" s="14" t="str">
        <f>Anmeldungen!N31</f>
        <v>GC Weißensberg</v>
      </c>
      <c r="E7" s="1">
        <v>105</v>
      </c>
      <c r="F7" s="92">
        <v>111</v>
      </c>
      <c r="G7" s="1">
        <v>99</v>
      </c>
      <c r="H7" s="92">
        <v>120</v>
      </c>
      <c r="I7" s="92"/>
      <c r="J7" s="1">
        <v>0</v>
      </c>
      <c r="K7" s="43">
        <f t="shared" si="0"/>
        <v>435</v>
      </c>
      <c r="L7" s="42">
        <f t="shared" si="1"/>
        <v>435</v>
      </c>
    </row>
    <row r="8" spans="2:12" ht="12.75">
      <c r="B8" s="16">
        <v>3</v>
      </c>
      <c r="C8" s="4">
        <v>5</v>
      </c>
      <c r="D8" s="14" t="str">
        <f>Anmeldungen!B17</f>
        <v>GC Lipperswil</v>
      </c>
      <c r="E8" s="1">
        <v>97</v>
      </c>
      <c r="F8" s="92">
        <v>83</v>
      </c>
      <c r="G8" s="1">
        <v>87</v>
      </c>
      <c r="H8" s="92">
        <v>126</v>
      </c>
      <c r="I8" s="92"/>
      <c r="J8" s="1">
        <v>0</v>
      </c>
      <c r="K8" s="43">
        <f t="shared" si="0"/>
        <v>393</v>
      </c>
      <c r="L8" s="42">
        <f t="shared" si="1"/>
        <v>393</v>
      </c>
    </row>
    <row r="9" spans="2:12" ht="12.75">
      <c r="B9" s="16">
        <v>4</v>
      </c>
      <c r="C9" s="4">
        <v>6</v>
      </c>
      <c r="D9" s="14" t="str">
        <f>Anmeldungen!F17</f>
        <v>GC Memmingen</v>
      </c>
      <c r="E9" s="1">
        <v>70</v>
      </c>
      <c r="F9" s="92">
        <v>123</v>
      </c>
      <c r="G9" s="1">
        <v>80</v>
      </c>
      <c r="H9" s="92">
        <v>103</v>
      </c>
      <c r="I9" s="92"/>
      <c r="J9" s="1">
        <v>0</v>
      </c>
      <c r="K9" s="43">
        <f t="shared" si="0"/>
        <v>376</v>
      </c>
      <c r="L9" s="42">
        <f t="shared" si="1"/>
        <v>376</v>
      </c>
    </row>
    <row r="10" spans="2:12" ht="12.75">
      <c r="B10" s="16">
        <v>5</v>
      </c>
      <c r="C10" s="4">
        <v>2</v>
      </c>
      <c r="D10" s="14" t="str">
        <f>Anmeldungen!F3</f>
        <v>GC Erlen</v>
      </c>
      <c r="E10" s="1">
        <v>81</v>
      </c>
      <c r="F10" s="92">
        <v>93</v>
      </c>
      <c r="G10" s="1">
        <v>69</v>
      </c>
      <c r="H10" s="92">
        <v>116</v>
      </c>
      <c r="I10" s="92"/>
      <c r="J10" s="1">
        <v>0</v>
      </c>
      <c r="K10" s="43">
        <f t="shared" si="0"/>
        <v>359</v>
      </c>
      <c r="L10" s="42">
        <f t="shared" si="1"/>
        <v>359</v>
      </c>
    </row>
    <row r="11" spans="2:12" ht="12.75">
      <c r="B11" s="16">
        <v>6</v>
      </c>
      <c r="C11" s="4">
        <v>7</v>
      </c>
      <c r="D11" s="14" t="str">
        <f>Anmeldungen!J17</f>
        <v>GC Owingen</v>
      </c>
      <c r="E11" s="1">
        <v>105</v>
      </c>
      <c r="F11" s="92">
        <v>82</v>
      </c>
      <c r="G11" s="1">
        <v>55</v>
      </c>
      <c r="H11" s="92">
        <v>91</v>
      </c>
      <c r="I11" s="92"/>
      <c r="J11" s="1">
        <v>0</v>
      </c>
      <c r="K11" s="43">
        <f t="shared" si="0"/>
        <v>333</v>
      </c>
      <c r="L11" s="42">
        <f t="shared" si="1"/>
        <v>333</v>
      </c>
    </row>
    <row r="12" spans="2:12" ht="12.75">
      <c r="B12" s="16">
        <v>7</v>
      </c>
      <c r="C12" s="4">
        <v>11</v>
      </c>
      <c r="D12" s="14" t="str">
        <f>Anmeldungen!J31</f>
        <v>GC Waldkirch</v>
      </c>
      <c r="E12" s="1">
        <v>75</v>
      </c>
      <c r="F12" s="92">
        <v>88</v>
      </c>
      <c r="G12" s="1">
        <v>56</v>
      </c>
      <c r="H12" s="92">
        <v>97</v>
      </c>
      <c r="I12" s="92"/>
      <c r="J12" s="1">
        <v>0</v>
      </c>
      <c r="K12" s="43">
        <f t="shared" si="0"/>
        <v>316</v>
      </c>
      <c r="L12" s="42">
        <f t="shared" si="1"/>
        <v>316</v>
      </c>
    </row>
    <row r="13" spans="2:12" ht="12.75">
      <c r="B13" s="16">
        <v>8</v>
      </c>
      <c r="C13" s="4">
        <v>9</v>
      </c>
      <c r="D13" s="14" t="str">
        <f>Anmeldungen!B31</f>
        <v>GC Ravensburg</v>
      </c>
      <c r="E13" s="1">
        <v>69</v>
      </c>
      <c r="F13" s="92">
        <v>82</v>
      </c>
      <c r="G13" s="1">
        <v>58</v>
      </c>
      <c r="H13" s="92">
        <v>87</v>
      </c>
      <c r="I13" s="92"/>
      <c r="J13" s="1">
        <v>0</v>
      </c>
      <c r="K13" s="43">
        <f t="shared" si="0"/>
        <v>296</v>
      </c>
      <c r="L13" s="42">
        <f t="shared" si="1"/>
        <v>296</v>
      </c>
    </row>
    <row r="14" spans="2:12" ht="12.75">
      <c r="B14" s="16">
        <v>9</v>
      </c>
      <c r="C14" s="4">
        <v>8</v>
      </c>
      <c r="D14" s="14" t="str">
        <f>Anmeldungen!N17</f>
        <v>GC Rankweil</v>
      </c>
      <c r="E14" s="1">
        <v>84</v>
      </c>
      <c r="F14" s="92">
        <v>74</v>
      </c>
      <c r="G14" s="1">
        <v>54</v>
      </c>
      <c r="H14" s="92">
        <v>41</v>
      </c>
      <c r="I14" s="92"/>
      <c r="J14" s="1">
        <v>0</v>
      </c>
      <c r="K14" s="43">
        <f t="shared" si="0"/>
        <v>253</v>
      </c>
      <c r="L14" s="42">
        <f t="shared" si="1"/>
        <v>253</v>
      </c>
    </row>
    <row r="15" spans="2:12" ht="12.75">
      <c r="B15" s="16">
        <v>10</v>
      </c>
      <c r="C15" s="4">
        <v>3</v>
      </c>
      <c r="D15" s="14" t="str">
        <f>Anmeldungen!J3</f>
        <v>GC Langenstein</v>
      </c>
      <c r="E15" s="1">
        <v>66</v>
      </c>
      <c r="F15" s="92">
        <v>0</v>
      </c>
      <c r="G15" s="1">
        <v>56</v>
      </c>
      <c r="H15" s="92">
        <v>103</v>
      </c>
      <c r="I15" s="92"/>
      <c r="J15" s="1">
        <v>0</v>
      </c>
      <c r="K15" s="43">
        <f t="shared" si="0"/>
        <v>225</v>
      </c>
      <c r="L15" s="42">
        <f t="shared" si="1"/>
        <v>225</v>
      </c>
    </row>
    <row r="16" spans="2:12" ht="12.75">
      <c r="B16" s="16">
        <v>11</v>
      </c>
      <c r="C16" s="4">
        <v>10</v>
      </c>
      <c r="D16" s="14" t="str">
        <f>Anmeldungen!F31</f>
        <v>GC Steißlingen</v>
      </c>
      <c r="E16" s="1">
        <v>14</v>
      </c>
      <c r="F16" s="92">
        <v>0</v>
      </c>
      <c r="G16" s="1">
        <v>0</v>
      </c>
      <c r="H16" s="92">
        <v>0</v>
      </c>
      <c r="I16" s="92"/>
      <c r="J16" s="1">
        <v>0</v>
      </c>
      <c r="K16" s="43">
        <f t="shared" si="0"/>
        <v>14</v>
      </c>
      <c r="L16" s="42">
        <f t="shared" si="1"/>
        <v>14</v>
      </c>
    </row>
    <row r="17" spans="2:12" ht="13.5" thickBot="1">
      <c r="B17" s="16">
        <v>12</v>
      </c>
      <c r="C17" s="4">
        <v>1</v>
      </c>
      <c r="D17" s="14" t="str">
        <f>Anmeldungen!B3</f>
        <v>GC frei</v>
      </c>
      <c r="E17" s="1">
        <v>0</v>
      </c>
      <c r="F17" s="92">
        <v>0</v>
      </c>
      <c r="G17" s="1">
        <v>0</v>
      </c>
      <c r="H17" s="92">
        <v>0</v>
      </c>
      <c r="I17" s="92"/>
      <c r="J17" s="1">
        <v>0</v>
      </c>
      <c r="K17" s="43">
        <f t="shared" si="0"/>
        <v>0</v>
      </c>
      <c r="L17" s="42">
        <f t="shared" si="1"/>
        <v>0</v>
      </c>
    </row>
    <row r="18" spans="2:12" ht="12.75">
      <c r="B18" s="76"/>
      <c r="C18" s="85">
        <f>CSA</f>
        <v>0</v>
      </c>
      <c r="D18" s="84" t="s">
        <v>24</v>
      </c>
      <c r="E18" s="85">
        <v>1</v>
      </c>
      <c r="F18" s="85">
        <v>0</v>
      </c>
      <c r="G18" s="85">
        <v>3</v>
      </c>
      <c r="H18" s="85">
        <v>0</v>
      </c>
      <c r="I18" s="85"/>
      <c r="J18" s="85"/>
      <c r="K18" s="83"/>
      <c r="L18" s="86"/>
    </row>
    <row r="19" spans="2:12" ht="12.75">
      <c r="B19" s="78"/>
      <c r="C19" s="79">
        <f>T_Teilnehmer</f>
        <v>9</v>
      </c>
      <c r="D19" s="80" t="s">
        <v>25</v>
      </c>
      <c r="E19" s="79">
        <v>88</v>
      </c>
      <c r="F19" s="79">
        <v>76</v>
      </c>
      <c r="G19" s="79">
        <v>86</v>
      </c>
      <c r="H19" s="79">
        <v>85</v>
      </c>
      <c r="I19" s="79"/>
      <c r="J19" s="79"/>
      <c r="K19" s="87"/>
      <c r="L19" s="88"/>
    </row>
    <row r="20" spans="2:12" ht="13.5" thickBot="1">
      <c r="B20" s="77"/>
      <c r="C20" s="82">
        <f>T_Hdc</f>
        <v>-13.033333333333335</v>
      </c>
      <c r="D20" s="81" t="s">
        <v>26</v>
      </c>
      <c r="E20" s="82">
        <v>-14.616522366522366</v>
      </c>
      <c r="F20" s="82">
        <v>-14.323985890652558</v>
      </c>
      <c r="G20" s="82">
        <v>-15.295277777777779</v>
      </c>
      <c r="H20" s="82">
        <v>-14.507083333333332</v>
      </c>
      <c r="I20" s="82"/>
      <c r="J20" s="82"/>
      <c r="K20" s="89"/>
      <c r="L20" s="90"/>
    </row>
    <row r="21" ht="13.5" thickTop="1"/>
    <row r="24" spans="2:12" ht="28.5" customHeight="1">
      <c r="B24" s="61" t="s">
        <v>14</v>
      </c>
      <c r="C24" s="62"/>
      <c r="D24" s="62"/>
      <c r="E24" s="470" t="str">
        <f>Berechnung!B41</f>
        <v>Bodensee-Seniors-Tour 2009</v>
      </c>
      <c r="F24" s="476"/>
      <c r="G24" s="476"/>
      <c r="H24" s="476"/>
      <c r="I24" s="476"/>
      <c r="J24" s="501" t="s">
        <v>36</v>
      </c>
      <c r="K24" s="501"/>
      <c r="L24" s="501"/>
    </row>
    <row r="25" spans="2:12" ht="13.5" customHeight="1">
      <c r="B25" s="2"/>
      <c r="C25" s="2"/>
      <c r="D25" s="2"/>
      <c r="K25" s="2"/>
      <c r="L25" s="2"/>
    </row>
    <row r="26" ht="7.5" customHeight="1" thickBot="1">
      <c r="K26" s="2"/>
    </row>
    <row r="27" spans="2:12" ht="31.5" customHeight="1" thickBot="1" thickTop="1">
      <c r="B27" s="498" t="s">
        <v>12</v>
      </c>
      <c r="C27" s="499"/>
      <c r="D27" s="500"/>
      <c r="E27" s="47" t="str">
        <f>Berechnung!Q4</f>
        <v>GC Owingen</v>
      </c>
      <c r="F27" s="47" t="str">
        <f>Berechnung!Q5</f>
        <v>GC Memmingen</v>
      </c>
      <c r="G27" s="47" t="str">
        <f>Berechnung!Q6</f>
        <v>GC Weißensberg</v>
      </c>
      <c r="H27" s="47" t="str">
        <f>Berechnung!Q7</f>
        <v>GC Lipperswil</v>
      </c>
      <c r="I27" s="47" t="str">
        <f>Berechnung!Q8</f>
        <v>GC Ravensburg</v>
      </c>
      <c r="J27" s="47" t="str">
        <f>Berechnung!Q9</f>
        <v>-</v>
      </c>
      <c r="K27" s="300" t="s">
        <v>4</v>
      </c>
      <c r="L27" s="49" t="s">
        <v>13</v>
      </c>
    </row>
    <row r="28" spans="2:12" ht="12.75">
      <c r="B28" s="16">
        <v>1</v>
      </c>
      <c r="C28" s="4">
        <v>12</v>
      </c>
      <c r="D28" s="14" t="str">
        <f>Anmeldungen!N31</f>
        <v>GC Weißensberg</v>
      </c>
      <c r="E28" s="1">
        <v>170</v>
      </c>
      <c r="F28" s="95">
        <v>170</v>
      </c>
      <c r="G28" s="1">
        <v>164</v>
      </c>
      <c r="H28" s="95">
        <v>168</v>
      </c>
      <c r="I28" s="95"/>
      <c r="J28" s="1">
        <v>0</v>
      </c>
      <c r="K28" s="43">
        <f aca="true" t="shared" si="2" ref="K28:K39">SUM(E28:J28)</f>
        <v>672</v>
      </c>
      <c r="L28" s="42">
        <f aca="true" t="shared" si="3" ref="L28:L39">SUM(E28:J28)-SMALL(E28:J28,1)</f>
        <v>672</v>
      </c>
    </row>
    <row r="29" spans="2:12" ht="12.75">
      <c r="B29" s="16">
        <v>2</v>
      </c>
      <c r="C29" s="4">
        <v>4</v>
      </c>
      <c r="D29" s="14" t="str">
        <f>Anmeldungen!N3</f>
        <v>GC Lindau</v>
      </c>
      <c r="E29" s="1">
        <v>166</v>
      </c>
      <c r="F29" s="92">
        <v>167</v>
      </c>
      <c r="G29" s="1">
        <v>163</v>
      </c>
      <c r="H29" s="92">
        <v>159</v>
      </c>
      <c r="I29" s="92"/>
      <c r="J29" s="1">
        <v>0</v>
      </c>
      <c r="K29" s="43">
        <f t="shared" si="2"/>
        <v>655</v>
      </c>
      <c r="L29" s="42">
        <f t="shared" si="3"/>
        <v>655</v>
      </c>
    </row>
    <row r="30" spans="2:12" ht="12.75">
      <c r="B30" s="16">
        <v>3</v>
      </c>
      <c r="C30" s="4">
        <v>11</v>
      </c>
      <c r="D30" s="14" t="str">
        <f>Anmeldungen!J31</f>
        <v>GC Waldkirch</v>
      </c>
      <c r="E30" s="1">
        <v>167</v>
      </c>
      <c r="F30" s="92">
        <v>170</v>
      </c>
      <c r="G30" s="1">
        <v>130</v>
      </c>
      <c r="H30" s="92">
        <v>161</v>
      </c>
      <c r="I30" s="92"/>
      <c r="J30" s="1">
        <v>0</v>
      </c>
      <c r="K30" s="43">
        <f t="shared" si="2"/>
        <v>628</v>
      </c>
      <c r="L30" s="42">
        <f t="shared" si="3"/>
        <v>628</v>
      </c>
    </row>
    <row r="31" spans="2:12" ht="12.75">
      <c r="B31" s="16">
        <v>4</v>
      </c>
      <c r="C31" s="4">
        <v>5</v>
      </c>
      <c r="D31" s="14" t="str">
        <f>Anmeldungen!B17</f>
        <v>GC Lipperswil</v>
      </c>
      <c r="E31" s="1">
        <v>158</v>
      </c>
      <c r="F31" s="92">
        <v>145</v>
      </c>
      <c r="G31" s="1">
        <v>158</v>
      </c>
      <c r="H31" s="92">
        <v>165</v>
      </c>
      <c r="I31" s="92"/>
      <c r="J31" s="1">
        <v>0</v>
      </c>
      <c r="K31" s="43">
        <f t="shared" si="2"/>
        <v>626</v>
      </c>
      <c r="L31" s="42">
        <f t="shared" si="3"/>
        <v>626</v>
      </c>
    </row>
    <row r="32" spans="2:12" ht="12.75">
      <c r="B32" s="16">
        <v>5</v>
      </c>
      <c r="C32" s="4">
        <v>9</v>
      </c>
      <c r="D32" s="14" t="str">
        <f>Anmeldungen!B31</f>
        <v>GC Ravensburg</v>
      </c>
      <c r="E32" s="1">
        <v>159</v>
      </c>
      <c r="F32" s="92">
        <v>164</v>
      </c>
      <c r="G32" s="1">
        <v>139</v>
      </c>
      <c r="H32" s="92">
        <v>160</v>
      </c>
      <c r="I32" s="92"/>
      <c r="J32" s="1">
        <v>0</v>
      </c>
      <c r="K32" s="43">
        <f t="shared" si="2"/>
        <v>622</v>
      </c>
      <c r="L32" s="42">
        <f t="shared" si="3"/>
        <v>622</v>
      </c>
    </row>
    <row r="33" spans="2:12" ht="12.75">
      <c r="B33" s="16">
        <v>6</v>
      </c>
      <c r="C33" s="4">
        <v>6</v>
      </c>
      <c r="D33" s="14" t="str">
        <f>Anmeldungen!F17</f>
        <v>GC Memmingen</v>
      </c>
      <c r="E33" s="1">
        <v>140</v>
      </c>
      <c r="F33" s="92">
        <v>181</v>
      </c>
      <c r="G33" s="1">
        <v>137</v>
      </c>
      <c r="H33" s="92">
        <v>160</v>
      </c>
      <c r="I33" s="92"/>
      <c r="J33" s="1">
        <v>0</v>
      </c>
      <c r="K33" s="43">
        <f t="shared" si="2"/>
        <v>618</v>
      </c>
      <c r="L33" s="42">
        <f t="shared" si="3"/>
        <v>618</v>
      </c>
    </row>
    <row r="34" spans="2:12" ht="12.75">
      <c r="B34" s="16">
        <v>7</v>
      </c>
      <c r="C34" s="4">
        <v>7</v>
      </c>
      <c r="D34" s="14" t="str">
        <f>Anmeldungen!J17</f>
        <v>GC Owingen</v>
      </c>
      <c r="E34" s="1">
        <v>169</v>
      </c>
      <c r="F34" s="92">
        <v>149</v>
      </c>
      <c r="G34" s="1">
        <v>130</v>
      </c>
      <c r="H34" s="92">
        <v>161</v>
      </c>
      <c r="I34" s="92"/>
      <c r="J34" s="1">
        <v>0</v>
      </c>
      <c r="K34" s="43">
        <f t="shared" si="2"/>
        <v>609</v>
      </c>
      <c r="L34" s="42">
        <f t="shared" si="3"/>
        <v>609</v>
      </c>
    </row>
    <row r="35" spans="2:12" ht="12.75">
      <c r="B35" s="16">
        <v>8</v>
      </c>
      <c r="C35" s="4">
        <v>2</v>
      </c>
      <c r="D35" s="14" t="str">
        <f>Anmeldungen!F3</f>
        <v>GC Erlen</v>
      </c>
      <c r="E35" s="1">
        <v>144</v>
      </c>
      <c r="F35" s="92">
        <v>152</v>
      </c>
      <c r="G35" s="1">
        <v>147</v>
      </c>
      <c r="H35" s="92">
        <v>164</v>
      </c>
      <c r="I35" s="92"/>
      <c r="J35" s="1">
        <v>0</v>
      </c>
      <c r="K35" s="43">
        <f t="shared" si="2"/>
        <v>607</v>
      </c>
      <c r="L35" s="42">
        <f t="shared" si="3"/>
        <v>607</v>
      </c>
    </row>
    <row r="36" spans="2:12" ht="12.75">
      <c r="B36" s="16">
        <v>9</v>
      </c>
      <c r="C36" s="4">
        <v>8</v>
      </c>
      <c r="D36" s="14" t="str">
        <f>Anmeldungen!N17</f>
        <v>GC Rankweil</v>
      </c>
      <c r="E36" s="1">
        <v>165</v>
      </c>
      <c r="F36" s="92">
        <v>149</v>
      </c>
      <c r="G36" s="1">
        <v>140</v>
      </c>
      <c r="H36" s="92">
        <v>63</v>
      </c>
      <c r="I36" s="92"/>
      <c r="J36" s="1">
        <v>0</v>
      </c>
      <c r="K36" s="43">
        <f t="shared" si="2"/>
        <v>517</v>
      </c>
      <c r="L36" s="42">
        <f t="shared" si="3"/>
        <v>517</v>
      </c>
    </row>
    <row r="37" spans="2:12" ht="12.75">
      <c r="B37" s="16">
        <v>10</v>
      </c>
      <c r="C37" s="4">
        <v>3</v>
      </c>
      <c r="D37" s="14" t="str">
        <f>Anmeldungen!J3</f>
        <v>GC Langenstein</v>
      </c>
      <c r="E37" s="1">
        <v>156</v>
      </c>
      <c r="F37" s="92">
        <v>0</v>
      </c>
      <c r="G37" s="1">
        <v>135</v>
      </c>
      <c r="H37" s="92">
        <v>171</v>
      </c>
      <c r="I37" s="92"/>
      <c r="J37" s="1">
        <v>0</v>
      </c>
      <c r="K37" s="43">
        <f t="shared" si="2"/>
        <v>462</v>
      </c>
      <c r="L37" s="42">
        <f t="shared" si="3"/>
        <v>462</v>
      </c>
    </row>
    <row r="38" spans="2:12" ht="12.75">
      <c r="B38" s="16">
        <v>11</v>
      </c>
      <c r="C38" s="4">
        <v>10</v>
      </c>
      <c r="D38" s="14" t="str">
        <f>Anmeldungen!F31</f>
        <v>GC Steißlingen</v>
      </c>
      <c r="E38" s="1">
        <v>45</v>
      </c>
      <c r="F38" s="92">
        <v>0</v>
      </c>
      <c r="G38" s="1">
        <v>0</v>
      </c>
      <c r="H38" s="92">
        <v>0</v>
      </c>
      <c r="I38" s="92"/>
      <c r="J38" s="1">
        <v>0</v>
      </c>
      <c r="K38" s="43">
        <f t="shared" si="2"/>
        <v>45</v>
      </c>
      <c r="L38" s="42">
        <f t="shared" si="3"/>
        <v>45</v>
      </c>
    </row>
    <row r="39" spans="2:12" ht="13.5" thickBot="1">
      <c r="B39" s="16">
        <v>12</v>
      </c>
      <c r="C39" s="4">
        <v>1</v>
      </c>
      <c r="D39" s="14" t="str">
        <f>Anmeldungen!B3</f>
        <v>GC frei</v>
      </c>
      <c r="E39" s="1">
        <v>0</v>
      </c>
      <c r="F39" s="92">
        <v>0</v>
      </c>
      <c r="G39" s="1">
        <v>0</v>
      </c>
      <c r="H39" s="92">
        <v>0</v>
      </c>
      <c r="I39" s="92"/>
      <c r="J39" s="1">
        <v>0</v>
      </c>
      <c r="K39" s="43">
        <f t="shared" si="2"/>
        <v>0</v>
      </c>
      <c r="L39" s="42">
        <f t="shared" si="3"/>
        <v>0</v>
      </c>
    </row>
    <row r="40" spans="2:12" ht="12.75">
      <c r="B40" s="76"/>
      <c r="C40" s="85">
        <f>CSA</f>
        <v>0</v>
      </c>
      <c r="D40" s="84" t="s">
        <v>24</v>
      </c>
      <c r="E40" s="85">
        <v>1</v>
      </c>
      <c r="F40" s="85">
        <v>0</v>
      </c>
      <c r="G40" s="85">
        <v>3</v>
      </c>
      <c r="H40" s="85">
        <v>0</v>
      </c>
      <c r="I40" s="85"/>
      <c r="J40" s="85"/>
      <c r="K40" s="83"/>
      <c r="L40" s="86"/>
    </row>
    <row r="41" spans="2:12" ht="12.75">
      <c r="B41" s="78"/>
      <c r="C41" s="79">
        <f>T_Teilnehmer</f>
        <v>9</v>
      </c>
      <c r="D41" s="80" t="s">
        <v>25</v>
      </c>
      <c r="E41" s="79">
        <v>88</v>
      </c>
      <c r="F41" s="79">
        <v>76</v>
      </c>
      <c r="G41" s="79">
        <v>86</v>
      </c>
      <c r="H41" s="79">
        <v>85</v>
      </c>
      <c r="I41" s="79"/>
      <c r="J41" s="79"/>
      <c r="K41" s="87"/>
      <c r="L41" s="88"/>
    </row>
    <row r="42" spans="2:12" ht="13.5" thickBot="1">
      <c r="B42" s="77"/>
      <c r="C42" s="82">
        <f>T_Hdc</f>
        <v>-13.033333333333335</v>
      </c>
      <c r="D42" s="81" t="s">
        <v>26</v>
      </c>
      <c r="E42" s="82">
        <v>-14.616522366522366</v>
      </c>
      <c r="F42" s="82">
        <v>-14.323985890652558</v>
      </c>
      <c r="G42" s="82">
        <v>-15.295277777777779</v>
      </c>
      <c r="H42" s="82">
        <v>-14.507083333333332</v>
      </c>
      <c r="I42" s="82"/>
      <c r="J42" s="82"/>
      <c r="K42" s="89"/>
      <c r="L42" s="90"/>
    </row>
    <row r="43" ht="13.5" thickTop="1"/>
    <row r="44" ht="12.75"/>
  </sheetData>
  <sheetProtection sheet="1" objects="1" scenarios="1"/>
  <mergeCells count="6">
    <mergeCell ref="B27:D27"/>
    <mergeCell ref="J2:L2"/>
    <mergeCell ref="J24:L24"/>
    <mergeCell ref="E2:I2"/>
    <mergeCell ref="B5:D5"/>
    <mergeCell ref="E24:I24"/>
  </mergeCells>
  <printOptions/>
  <pageMargins left="0.73" right="0.31" top="0.24" bottom="0.18" header="0.24" footer="0.17"/>
  <pageSetup fitToHeight="1" fitToWidth="1" horizontalDpi="300" verticalDpi="30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D130"/>
  <sheetViews>
    <sheetView workbookViewId="0" topLeftCell="A13">
      <selection activeCell="D100" sqref="D100"/>
    </sheetView>
  </sheetViews>
  <sheetFormatPr defaultColWidth="11.421875" defaultRowHeight="12.75"/>
  <cols>
    <col min="2" max="2" width="5.140625" style="0" customWidth="1"/>
    <col min="3" max="3" width="5.28125" style="0" customWidth="1"/>
    <col min="12" max="12" width="5.00390625" style="0" customWidth="1"/>
  </cols>
  <sheetData>
    <row r="1" ht="12.75">
      <c r="A1" t="str">
        <f>CopyRight</f>
        <v>© Joachim F. Schmies 06.04.2009</v>
      </c>
    </row>
    <row r="2" ht="12.75">
      <c r="B2" s="3" t="s">
        <v>53</v>
      </c>
    </row>
    <row r="3" ht="12.75">
      <c r="B3" s="3"/>
    </row>
    <row r="4" ht="12.75">
      <c r="B4" t="s">
        <v>54</v>
      </c>
    </row>
    <row r="5" ht="12.75">
      <c r="B5" t="s">
        <v>55</v>
      </c>
    </row>
    <row r="6" ht="12.75">
      <c r="B6" t="s">
        <v>56</v>
      </c>
    </row>
    <row r="7" ht="12.75">
      <c r="B7" t="s">
        <v>133</v>
      </c>
    </row>
    <row r="8" ht="12.75">
      <c r="B8" t="s">
        <v>57</v>
      </c>
    </row>
    <row r="9" ht="12.75">
      <c r="B9" t="s">
        <v>108</v>
      </c>
    </row>
    <row r="10" ht="12.75">
      <c r="B10" t="s">
        <v>109</v>
      </c>
    </row>
    <row r="11" ht="12.75">
      <c r="B11" t="s">
        <v>134</v>
      </c>
    </row>
    <row r="12" ht="12.75">
      <c r="B12" t="s">
        <v>162</v>
      </c>
    </row>
    <row r="13" ht="12.75">
      <c r="B13" t="s">
        <v>300</v>
      </c>
    </row>
    <row r="15" ht="12.75">
      <c r="B15" s="3" t="s">
        <v>58</v>
      </c>
    </row>
    <row r="17" ht="12.75">
      <c r="B17" t="s">
        <v>110</v>
      </c>
    </row>
    <row r="18" ht="12.75">
      <c r="B18" t="s">
        <v>59</v>
      </c>
    </row>
    <row r="19" ht="12.75">
      <c r="B19" t="s">
        <v>60</v>
      </c>
    </row>
    <row r="20" ht="12.75">
      <c r="B20" t="s">
        <v>61</v>
      </c>
    </row>
    <row r="21" ht="12.75">
      <c r="B21" t="s">
        <v>62</v>
      </c>
    </row>
    <row r="24" ht="12.75">
      <c r="B24" s="3" t="s">
        <v>63</v>
      </c>
    </row>
    <row r="26" ht="12.75">
      <c r="B26" t="s">
        <v>64</v>
      </c>
    </row>
    <row r="27" ht="12.75">
      <c r="B27" t="s">
        <v>65</v>
      </c>
    </row>
    <row r="28" ht="12.75">
      <c r="B28" t="s">
        <v>111</v>
      </c>
    </row>
    <row r="29" ht="12.75">
      <c r="B29" t="s">
        <v>301</v>
      </c>
    </row>
    <row r="30" ht="12.75">
      <c r="B30" t="s">
        <v>135</v>
      </c>
    </row>
    <row r="32" ht="12.75">
      <c r="C32" s="3" t="s">
        <v>66</v>
      </c>
    </row>
    <row r="34" ht="12.75">
      <c r="C34" t="s">
        <v>112</v>
      </c>
    </row>
    <row r="35" ht="12.75">
      <c r="C35" t="s">
        <v>113</v>
      </c>
    </row>
    <row r="37" ht="12.75">
      <c r="D37" s="3" t="s">
        <v>67</v>
      </c>
    </row>
    <row r="38" ht="12.75">
      <c r="D38" t="s">
        <v>68</v>
      </c>
    </row>
    <row r="39" ht="12.75">
      <c r="D39" s="3" t="s">
        <v>114</v>
      </c>
    </row>
    <row r="40" ht="12.75">
      <c r="D40" t="s">
        <v>115</v>
      </c>
    </row>
    <row r="41" ht="12.75">
      <c r="D41" s="97" t="s">
        <v>117</v>
      </c>
    </row>
    <row r="42" ht="12.75">
      <c r="D42" t="s">
        <v>116</v>
      </c>
    </row>
    <row r="43" ht="12.75">
      <c r="D43" t="s">
        <v>302</v>
      </c>
    </row>
    <row r="44" ht="12.75">
      <c r="D44" t="s">
        <v>118</v>
      </c>
    </row>
    <row r="45" ht="12.75">
      <c r="D45" t="s">
        <v>119</v>
      </c>
    </row>
    <row r="46" ht="12.75">
      <c r="D46" t="s">
        <v>120</v>
      </c>
    </row>
    <row r="47" ht="12.75">
      <c r="D47" t="s">
        <v>69</v>
      </c>
    </row>
    <row r="48" ht="12.75">
      <c r="D48" t="s">
        <v>70</v>
      </c>
    </row>
    <row r="49" ht="12.75">
      <c r="D49" t="s">
        <v>71</v>
      </c>
    </row>
    <row r="50" ht="12.75">
      <c r="D50" t="s">
        <v>72</v>
      </c>
    </row>
    <row r="51" ht="12.75">
      <c r="D51" t="s">
        <v>136</v>
      </c>
    </row>
    <row r="53" ht="12.75">
      <c r="D53" s="3" t="s">
        <v>73</v>
      </c>
    </row>
    <row r="54" ht="12.75">
      <c r="D54" t="s">
        <v>74</v>
      </c>
    </row>
    <row r="56" ht="12.75">
      <c r="C56" s="3" t="s">
        <v>75</v>
      </c>
    </row>
    <row r="58" ht="12.75">
      <c r="C58" t="s">
        <v>76</v>
      </c>
    </row>
    <row r="59" ht="12.75">
      <c r="C59" t="s">
        <v>124</v>
      </c>
    </row>
    <row r="60" ht="12.75">
      <c r="C60" t="s">
        <v>125</v>
      </c>
    </row>
    <row r="61" ht="12.75">
      <c r="C61" t="s">
        <v>303</v>
      </c>
    </row>
    <row r="62" ht="12.75">
      <c r="C62" t="s">
        <v>123</v>
      </c>
    </row>
    <row r="63" ht="12.75">
      <c r="C63" t="s">
        <v>146</v>
      </c>
    </row>
    <row r="65" ht="12.75">
      <c r="D65" s="3" t="s">
        <v>77</v>
      </c>
    </row>
    <row r="66" ht="12.75">
      <c r="D66" s="97" t="s">
        <v>121</v>
      </c>
    </row>
    <row r="67" ht="12.75">
      <c r="D67" s="97" t="s">
        <v>78</v>
      </c>
    </row>
    <row r="68" ht="12.75">
      <c r="D68" s="97" t="s">
        <v>122</v>
      </c>
    </row>
    <row r="70" ht="12.75">
      <c r="D70" s="3" t="s">
        <v>79</v>
      </c>
    </row>
    <row r="71" ht="12.75">
      <c r="D71" t="s">
        <v>80</v>
      </c>
    </row>
    <row r="72" ht="12.75">
      <c r="D72" t="s">
        <v>126</v>
      </c>
    </row>
    <row r="73" ht="12.75">
      <c r="D73" t="s">
        <v>164</v>
      </c>
    </row>
    <row r="74" ht="12.75">
      <c r="D74" t="s">
        <v>163</v>
      </c>
    </row>
    <row r="76" ht="12.75">
      <c r="C76" s="3" t="s">
        <v>81</v>
      </c>
    </row>
    <row r="78" ht="12.75">
      <c r="C78" t="s">
        <v>130</v>
      </c>
    </row>
    <row r="79" ht="12.75">
      <c r="C79" t="s">
        <v>127</v>
      </c>
    </row>
    <row r="80" ht="12.75">
      <c r="C80" t="s">
        <v>128</v>
      </c>
    </row>
    <row r="81" ht="12.75">
      <c r="C81" t="s">
        <v>129</v>
      </c>
    </row>
    <row r="83" ht="12.75">
      <c r="C83" s="3" t="s">
        <v>82</v>
      </c>
    </row>
    <row r="85" ht="12.75">
      <c r="C85" t="s">
        <v>83</v>
      </c>
    </row>
    <row r="87" ht="12.75">
      <c r="D87" s="3" t="s">
        <v>84</v>
      </c>
    </row>
    <row r="88" ht="12.75">
      <c r="D88" t="s">
        <v>85</v>
      </c>
    </row>
    <row r="89" ht="12.75">
      <c r="D89" t="s">
        <v>86</v>
      </c>
    </row>
    <row r="90" ht="12.75">
      <c r="D90" t="s">
        <v>87</v>
      </c>
    </row>
    <row r="92" ht="12.75">
      <c r="D92" s="3" t="s">
        <v>88</v>
      </c>
    </row>
    <row r="93" ht="12.75">
      <c r="D93" t="s">
        <v>89</v>
      </c>
    </row>
    <row r="94" ht="12.75">
      <c r="D94" t="s">
        <v>90</v>
      </c>
    </row>
    <row r="95" ht="12.75">
      <c r="D95" t="s">
        <v>91</v>
      </c>
    </row>
    <row r="97" ht="12.75">
      <c r="D97" s="3" t="s">
        <v>92</v>
      </c>
    </row>
    <row r="98" ht="12.75">
      <c r="D98" t="s">
        <v>93</v>
      </c>
    </row>
    <row r="99" ht="12.75">
      <c r="D99" t="s">
        <v>304</v>
      </c>
    </row>
    <row r="101" ht="12.75">
      <c r="D101" s="3" t="s">
        <v>94</v>
      </c>
    </row>
    <row r="102" ht="12.75">
      <c r="D102" t="s">
        <v>95</v>
      </c>
    </row>
    <row r="103" ht="12.75">
      <c r="D103" t="s">
        <v>131</v>
      </c>
    </row>
    <row r="105" ht="12.75">
      <c r="D105" s="3" t="s">
        <v>96</v>
      </c>
    </row>
    <row r="106" ht="12.75">
      <c r="D106" t="s">
        <v>97</v>
      </c>
    </row>
    <row r="107" ht="12.75">
      <c r="D107" t="s">
        <v>98</v>
      </c>
    </row>
    <row r="109" ht="12.75">
      <c r="D109" s="3" t="s">
        <v>99</v>
      </c>
    </row>
    <row r="110" ht="12.75">
      <c r="D110" t="s">
        <v>100</v>
      </c>
    </row>
    <row r="111" ht="12.75">
      <c r="D111" t="s">
        <v>105</v>
      </c>
    </row>
    <row r="112" ht="12.75">
      <c r="D112" t="s">
        <v>147</v>
      </c>
    </row>
    <row r="113" ht="12.75">
      <c r="D113" t="s">
        <v>148</v>
      </c>
    </row>
    <row r="114" ht="12.75">
      <c r="D114" t="s">
        <v>101</v>
      </c>
    </row>
    <row r="115" ht="12.75">
      <c r="D115" t="s">
        <v>106</v>
      </c>
    </row>
    <row r="116" ht="12.75">
      <c r="D116" t="s">
        <v>107</v>
      </c>
    </row>
    <row r="117" ht="12.75">
      <c r="D117" t="s">
        <v>132</v>
      </c>
    </row>
    <row r="122" ht="12.75">
      <c r="B122" s="3" t="s">
        <v>102</v>
      </c>
    </row>
    <row r="124" ht="12.75">
      <c r="B124" t="s">
        <v>103</v>
      </c>
    </row>
    <row r="125" ht="12.75">
      <c r="B125" t="s">
        <v>138</v>
      </c>
    </row>
    <row r="128" ht="12.75">
      <c r="B128" s="3" t="s">
        <v>104</v>
      </c>
    </row>
    <row r="130" ht="12.75">
      <c r="B130" t="s">
        <v>137</v>
      </c>
    </row>
  </sheetData>
  <printOptions/>
  <pageMargins left="0.4" right="0.48" top="1" bottom="1" header="0.4921259845" footer="0.4921259845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BST-Turnierauswertung</dc:title>
  <dc:subject/>
  <dc:creator>Joachim F. Schmies</dc:creator>
  <cp:keywords/>
  <dc:description/>
  <cp:lastModifiedBy>Joachim F. Schmies</cp:lastModifiedBy>
  <cp:lastPrinted>2009-08-10T16:20:54Z</cp:lastPrinted>
  <dcterms:created xsi:type="dcterms:W3CDTF">2005-10-23T19:19:27Z</dcterms:created>
  <dcterms:modified xsi:type="dcterms:W3CDTF">2009-08-11T12:05:35Z</dcterms:modified>
  <cp:category/>
  <cp:version/>
  <cp:contentType/>
  <cp:contentStatus/>
</cp:coreProperties>
</file>