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7865" windowHeight="11640" activeTab="0"/>
  </bookViews>
  <sheets>
    <sheet name="Teilnehmer" sheetId="1" r:id="rId1"/>
    <sheet name="Anmeldungen" sheetId="2" r:id="rId2"/>
    <sheet name="Ergebnisse" sheetId="3" r:id="rId3"/>
    <sheet name="Berechnung" sheetId="4" r:id="rId4"/>
    <sheet name="Jahresübersicht" sheetId="5" r:id="rId5"/>
    <sheet name="Brutto-Netto" sheetId="6" r:id="rId6"/>
    <sheet name="Bedienungsanweisung" sheetId="7" r:id="rId7"/>
    <sheet name="Ein-Ausgabe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lubs">'Anmeldungen'!$O$46</definedName>
    <definedName name="CopyRight">'Teilnehmer'!$B$1</definedName>
    <definedName name="CSA">'Teilnehmer'!$H$485</definedName>
    <definedName name="_xlnm.Print_Area" localSheetId="1">'Anmeldungen'!$B$1:$P$43</definedName>
    <definedName name="_xlnm.Print_Area" localSheetId="6">'Bedienungsanweisung'!$A$1:$K$130</definedName>
    <definedName name="_xlnm.Print_Area" localSheetId="3">'Berechnung'!$B$1:$S$43</definedName>
    <definedName name="_xlnm.Print_Area" localSheetId="5">'Brutto-Netto'!$B$2:$L$42</definedName>
    <definedName name="_xlnm.Print_Area" localSheetId="7">'Ein-Ausgaben'!$B$61:$J$123</definedName>
    <definedName name="_xlnm.Print_Area" localSheetId="2">'Ergebnisse'!$A$1:$T$42</definedName>
    <definedName name="_xlnm.Print_Area" localSheetId="4">'Jahresübersicht'!$A$1:$U$41</definedName>
    <definedName name="_xlnm.Print_Area" localSheetId="0">'Teilnehmer'!$B$1:$AB$495</definedName>
    <definedName name="Gesamt_Hdc">'Teilnehmer'!$H$488</definedName>
    <definedName name="T_Hdc">'Anmeldungen'!$O$47</definedName>
    <definedName name="T_Reset">'Teilnehmer'!$B$3</definedName>
    <definedName name="T_Teilnehmer">'Anmeldungen'!$O$45</definedName>
    <definedName name="TA_Hdc">'Teilnehmer'!$E$3</definedName>
    <definedName name="TA_Master">'Teilnehmer'!$F$3</definedName>
    <definedName name="TA_Name">'Teilnehmer'!$D$3</definedName>
    <definedName name="Teilnehmer">'Teilnehmer'!$H$487</definedName>
    <definedName name="TT_6">'Teilnehmer'!$X$3</definedName>
    <definedName name="TT_Hdc">'Teilnehmer'!$K$3</definedName>
    <definedName name="TT_Master">'Teilnehmer'!$L$3</definedName>
    <definedName name="TT_Name">'Teilnehmer'!$J$3</definedName>
    <definedName name="TT_Summe">'Teilnehmer'!$AB$3</definedName>
    <definedName name="TT_T1">'Teilnehmer'!$N$3</definedName>
    <definedName name="TT_T2">'Teilnehmer'!$P$3</definedName>
    <definedName name="TT_T3">'Teilnehmer'!$R$3</definedName>
    <definedName name="TT_T4">'Teilnehmer'!$T$3</definedName>
    <definedName name="TT_T5">'Teilnehmer'!$V$3</definedName>
  </definedNames>
  <calcPr fullCalcOnLoad="1"/>
</workbook>
</file>

<file path=xl/sharedStrings.xml><?xml version="1.0" encoding="utf-8"?>
<sst xmlns="http://schemas.openxmlformats.org/spreadsheetml/2006/main" count="745" uniqueCount="350">
  <si>
    <t>Teilnehmer</t>
  </si>
  <si>
    <t>Spieler</t>
  </si>
  <si>
    <t>Brutto</t>
  </si>
  <si>
    <t>Netto</t>
  </si>
  <si>
    <t>Summe</t>
  </si>
  <si>
    <t xml:space="preserve">BST-Turnierauswertung </t>
  </si>
  <si>
    <t>M</t>
  </si>
  <si>
    <t>Rang</t>
  </si>
  <si>
    <t>M - Master</t>
  </si>
  <si>
    <t>Clubs :</t>
  </si>
  <si>
    <t>Gesamt-Hdc:</t>
  </si>
  <si>
    <t>Gesamt 1-5 :</t>
  </si>
  <si>
    <t xml:space="preserve">BST-Turnierauswertung Clubs </t>
  </si>
  <si>
    <t>Summe - Streichergebnis.</t>
  </si>
  <si>
    <t>© Joachim F. Schmies</t>
  </si>
  <si>
    <t>Summen:</t>
  </si>
  <si>
    <t>Das Master-Kennzeichen dient nur der Information.</t>
  </si>
  <si>
    <t>Gezählt werden nur Teilnehmer mit gültigem Hdc, z.B. 13,0 nicht 13.0.</t>
  </si>
  <si>
    <t>Golfclub Ravensburg</t>
  </si>
  <si>
    <t>Turnierauswertung</t>
  </si>
  <si>
    <t>Wird ein Hdc &gt; 28,0 eingetragen wird das mit einem "x" vor dem Namen gekennzeichnet..</t>
  </si>
  <si>
    <r>
      <t xml:space="preserve">Auf dieser Seite werden nur die </t>
    </r>
    <r>
      <rPr>
        <b/>
        <sz val="10"/>
        <rFont val="Arial"/>
        <family val="2"/>
      </rPr>
      <t>gespielten</t>
    </r>
    <r>
      <rPr>
        <sz val="10"/>
        <rFont val="Arial"/>
        <family val="0"/>
      </rPr>
      <t xml:space="preserve"> Brutto- und Nettoergebnisse eingetragen (ohne CSA).</t>
    </r>
  </si>
  <si>
    <t xml:space="preserve">CSA: </t>
  </si>
  <si>
    <t xml:space="preserve"> -Hdc</t>
  </si>
  <si>
    <t>CSA :</t>
  </si>
  <si>
    <t>Teilnehmer :</t>
  </si>
  <si>
    <t>Gesamt-Hdc :</t>
  </si>
  <si>
    <t>Bruttoergebnis</t>
  </si>
  <si>
    <t>Nettoergebnis</t>
  </si>
  <si>
    <t>1. BST-Turnier</t>
  </si>
  <si>
    <t>2. BST-Turnier</t>
  </si>
  <si>
    <t>3. BST-Turnier</t>
  </si>
  <si>
    <t>4. BST-Turnier</t>
  </si>
  <si>
    <t>5. BST-Turnier</t>
  </si>
  <si>
    <r>
      <t xml:space="preserve">Daten werden automatisch aus den jeweiligen Anmeldeformularen übernommen. </t>
    </r>
    <r>
      <rPr>
        <b/>
        <sz val="10"/>
        <rFont val="Arial"/>
        <family val="2"/>
      </rPr>
      <t>Nur dort ändern !!!.</t>
    </r>
  </si>
  <si>
    <t>Bruttoauswertung</t>
  </si>
  <si>
    <t>Nettoauswertung</t>
  </si>
  <si>
    <t>-</t>
  </si>
  <si>
    <t>a</t>
  </si>
  <si>
    <t>b</t>
  </si>
  <si>
    <t>c</t>
  </si>
  <si>
    <r>
      <t>T</t>
    </r>
    <r>
      <rPr>
        <sz val="10"/>
        <rFont val="Comic Sans MS"/>
        <family val="4"/>
      </rPr>
      <t>eilnehmer :</t>
    </r>
  </si>
  <si>
    <t>Anmeldungen</t>
  </si>
  <si>
    <t>suchen nach</t>
  </si>
  <si>
    <r>
      <t xml:space="preserve">Die Eingabe erfolgt mit oder ohne Unterstützung.     Eingabehilfe </t>
    </r>
    <r>
      <rPr>
        <b/>
        <sz val="10"/>
        <rFont val="Arial"/>
        <family val="2"/>
      </rPr>
      <t xml:space="preserve"> "Ein/Aus" </t>
    </r>
  </si>
  <si>
    <r>
      <t xml:space="preserve">Suche fortsetzen mit </t>
    </r>
    <r>
      <rPr>
        <b/>
        <sz val="10"/>
        <rFont val="Arial"/>
        <family val="2"/>
      </rPr>
      <t>← Return</t>
    </r>
  </si>
  <si>
    <t>Club-Hdc</t>
  </si>
  <si>
    <t>Wertung</t>
  </si>
  <si>
    <t>Vorgabe</t>
  </si>
  <si>
    <t>neues CHdc</t>
  </si>
  <si>
    <t>Σ</t>
  </si>
  <si>
    <t xml:space="preserve"> Brutto- und Nettopunkte bei den BST-Turnieren</t>
  </si>
  <si>
    <t>Allgmein:</t>
  </si>
  <si>
    <r>
      <t xml:space="preserve">Die BST-Turnierauswertung dient dazu, die </t>
    </r>
    <r>
      <rPr>
        <b/>
        <sz val="10"/>
        <rFont val="Arial"/>
        <family val="2"/>
      </rPr>
      <t>Mannschafts- und Einzelergebnisse der Bodensee-Seniors-Tour</t>
    </r>
    <r>
      <rPr>
        <sz val="10"/>
        <rFont val="Arial"/>
        <family val="0"/>
      </rPr>
      <t xml:space="preserve"> zu ermitteln.</t>
    </r>
  </si>
  <si>
    <t xml:space="preserve">Als Basis dient dazu die normale Turnierauswertung der jeweiligen Clubs. </t>
  </si>
  <si>
    <r>
      <t xml:space="preserve">Es werden nach dem Turnier lediglich die </t>
    </r>
    <r>
      <rPr>
        <b/>
        <sz val="10"/>
        <rFont val="Arial"/>
        <family val="2"/>
      </rPr>
      <t>gespielten</t>
    </r>
    <r>
      <rPr>
        <sz val="10"/>
        <rFont val="Arial"/>
        <family val="2"/>
      </rPr>
      <t xml:space="preserve"> Brutto- und Nettoergebnisse </t>
    </r>
    <r>
      <rPr>
        <sz val="10"/>
        <rFont val="Arial"/>
        <family val="0"/>
      </rPr>
      <t xml:space="preserve">der jeweiligen Teilnehmer in die Auswertung </t>
    </r>
  </si>
  <si>
    <t>Clubs an den einladeneden Club geschickt werden, in die BST-Turnierauswertung übernommen.</t>
  </si>
  <si>
    <t>Voraussetzung:</t>
  </si>
  <si>
    <t xml:space="preserve">zu setzen, da die Tabellen mit diversen Excel-Makros (Visual Basic) arbeiten. </t>
  </si>
  <si>
    <t>Beim Öffnen der Datei wird der Benutzer als erstes gefragt, ob Makros aktiviert werden sollen (Einstellung "Mittel"). Die</t>
  </si>
  <si>
    <r>
      <t xml:space="preserve">Frage ist mit </t>
    </r>
    <r>
      <rPr>
        <b/>
        <sz val="10"/>
        <rFont val="Arial"/>
        <family val="2"/>
      </rPr>
      <t>"Makros aktivieren"</t>
    </r>
    <r>
      <rPr>
        <sz val="10"/>
        <rFont val="Arial"/>
        <family val="0"/>
      </rPr>
      <t xml:space="preserve"> zu beantworten.  Dann wird gefragt, ob die Daten aktualisiert werden sollen.</t>
    </r>
  </si>
  <si>
    <r>
      <t xml:space="preserve">Diese Frage ist mit </t>
    </r>
    <r>
      <rPr>
        <b/>
        <sz val="10"/>
        <rFont val="Arial"/>
        <family val="2"/>
      </rPr>
      <t>"Aktualisieren"</t>
    </r>
    <r>
      <rPr>
        <sz val="10"/>
        <rFont val="Arial"/>
        <family val="0"/>
      </rPr>
      <t xml:space="preserve"> zu beantworten. Danach steht die BST-Turnierauswertung zur Verfügung.</t>
    </r>
  </si>
  <si>
    <t>Bedienung:</t>
  </si>
  <si>
    <r>
      <t>Die BST-Turnierauswertung besteht aus</t>
    </r>
    <r>
      <rPr>
        <b/>
        <sz val="10"/>
        <rFont val="Arial"/>
        <family val="2"/>
      </rPr>
      <t xml:space="preserve"> 6 Excel-Tabellen </t>
    </r>
    <r>
      <rPr>
        <sz val="10"/>
        <rFont val="Arial"/>
        <family val="0"/>
      </rPr>
      <t xml:space="preserve">und dieser </t>
    </r>
    <r>
      <rPr>
        <b/>
        <sz val="10"/>
        <rFont val="Arial"/>
        <family val="2"/>
      </rPr>
      <t>Bedienungsanweisung.</t>
    </r>
    <r>
      <rPr>
        <sz val="10"/>
        <rFont val="Arial"/>
        <family val="0"/>
      </rPr>
      <t xml:space="preserve"> Nach dem Öffnen der</t>
    </r>
  </si>
  <si>
    <r>
      <t xml:space="preserve">Datei erscheint die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>. Man wechselt von Tabelle zu Tabelle, in dem man die jeweiligen Reiter anclickt.</t>
    </r>
  </si>
  <si>
    <t>Eingabe der gespielten Ergebnisse:</t>
  </si>
  <si>
    <t>Eingabe mit Eingabeunterstützung:</t>
  </si>
  <si>
    <t>Die Eingabeunterstützung (Default) soll die Eingabe der Ergebnisse unterstützen. Nach Betätigung der Taste</t>
  </si>
  <si>
    <r>
      <t xml:space="preserve">Wenn aber z.B.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 gesucht wird und nicht </t>
    </r>
    <r>
      <rPr>
        <b/>
        <sz val="10"/>
        <rFont val="Arial"/>
        <family val="2"/>
      </rPr>
      <t xml:space="preserve">"Manser, Walter" </t>
    </r>
    <r>
      <rPr>
        <sz val="10"/>
        <rFont val="Arial"/>
        <family val="2"/>
      </rPr>
      <t>kann man mit der Pfeiltaste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"←"</t>
    </r>
  </si>
  <si>
    <t>und "RETURN" zum nächsten Eintrag weitergehen, der der Auswahl entspricht. Sollte kein passender Eintrag</t>
  </si>
  <si>
    <t>gefunden werden, wird das unter dem Suchbegriff angezeigt und zur Neueingabe aufgefordert.</t>
  </si>
  <si>
    <r>
      <t xml:space="preserve">   Man kann aber auch mit</t>
    </r>
    <r>
      <rPr>
        <b/>
        <sz val="10"/>
        <rFont val="Arial"/>
        <family val="2"/>
      </rPr>
      <t xml:space="preserve"> "Wildcard"</t>
    </r>
    <r>
      <rPr>
        <sz val="10"/>
        <rFont val="Arial"/>
        <family val="0"/>
      </rPr>
      <t xml:space="preserve"> suchen, also durch Eingabe von </t>
    </r>
    <r>
      <rPr>
        <b/>
        <sz val="10"/>
        <rFont val="Arial"/>
        <family val="2"/>
      </rPr>
      <t>*lotte</t>
    </r>
    <r>
      <rPr>
        <sz val="10"/>
        <rFont val="Arial"/>
        <family val="0"/>
      </rPr>
      <t xml:space="preserve"> findet das Programm direkt den</t>
    </r>
  </si>
  <si>
    <t>Eingabe ohne Eingabeunterstützung:</t>
  </si>
  <si>
    <t xml:space="preserve">Nach Abschalten der Eingabeunterstützung wechselt der Cursor nur zwischen den Brutto- und Nettoeingabefeldern. </t>
  </si>
  <si>
    <t>Übernahme der Daten:</t>
  </si>
  <si>
    <r>
      <t xml:space="preserve">Durch den Taster </t>
    </r>
    <r>
      <rPr>
        <b/>
        <sz val="10"/>
        <rFont val="Arial"/>
        <family val="2"/>
      </rPr>
      <t>"Daten übernehmen"</t>
    </r>
    <r>
      <rPr>
        <sz val="10"/>
        <rFont val="Arial"/>
        <family val="0"/>
      </rPr>
      <t xml:space="preserve"> werden die Anmeldedaten und die entsprechenden Ergebnisse in das aktuelle</t>
    </r>
  </si>
  <si>
    <t>Korrektur der Anmeldeliste:</t>
  </si>
  <si>
    <r>
      <t xml:space="preserve">Teilnehmer in einer </t>
    </r>
    <r>
      <rPr>
        <b/>
        <sz val="10"/>
        <rFont val="Arial"/>
        <family val="2"/>
      </rPr>
      <t>anderen Schreibweise</t>
    </r>
    <r>
      <rPr>
        <sz val="10"/>
        <rFont val="Arial"/>
        <family val="2"/>
      </rPr>
      <t xml:space="preserve"> schon existieren, so ist diese im Anmeldeformular zu ändern.</t>
    </r>
  </si>
  <si>
    <t>Korrektur der Teilnehmerliste:</t>
  </si>
  <si>
    <t>Mit den Tasten unter den jeweiligen Clubnamen können ggf. Korrekturen durchgeführt werden (nur für Sonderfälle).</t>
  </si>
  <si>
    <t>Turnierauswertung durchführen:</t>
  </si>
  <si>
    <t>Auswertung der Ergebnisse:</t>
  </si>
  <si>
    <t xml:space="preserve">Es stehen eine Vielzahl von Auswertungen in den unterschiedlichen Tabellen zur Verfügung. </t>
  </si>
  <si>
    <t>Tabelle Anmeldungen:</t>
  </si>
  <si>
    <t>In der Tabelle Anmeldungen kann man jederzeit überprüfen, wer aus welcher Mannschaft zum Turnier angeldet ist</t>
  </si>
  <si>
    <r>
      <t>Nur die</t>
    </r>
    <r>
      <rPr>
        <b/>
        <sz val="10"/>
        <rFont val="Arial"/>
        <family val="2"/>
      </rPr>
      <t xml:space="preserve"> 9 gemeldeten Turnierteilnehme</t>
    </r>
    <r>
      <rPr>
        <sz val="10"/>
        <rFont val="Arial"/>
        <family val="0"/>
      </rPr>
      <t>r werden hier aufgeführt.Die Tabelle kann nach Anmeldeformular, Namen</t>
    </r>
  </si>
  <si>
    <t>oder Hdc sortiert werden.</t>
  </si>
  <si>
    <t>Tabelle Ergebnisse:</t>
  </si>
  <si>
    <t>In der Tabelle Ergebnisse stehen die Ergebnisse der Mannschaften mit den Einzelergebnissen zur Verfügung.</t>
  </si>
  <si>
    <t>Diese Tabelle kann nach Brutto-, Netto- oder BST-Ergebnis sortiert werden. Die Rangfolge der einzelnen Spieler</t>
  </si>
  <si>
    <t>ändert sich entsprechend.</t>
  </si>
  <si>
    <t>Tabelle Berechnung:</t>
  </si>
  <si>
    <t>Diese Tabelle zeigt die Brutto-, Netto- und BST-Rangfolge der einzelnen Clubs für das aktuelle Turnier.</t>
  </si>
  <si>
    <t>Tabelle Jahresübersicht:</t>
  </si>
  <si>
    <t xml:space="preserve">Die Jahresübersicht zeigt eine Auswertung nach einem Club-Hdc (vergleichbar dem normalen Hdc). Duch </t>
  </si>
  <si>
    <t>Tabelle Brutto-Netto:</t>
  </si>
  <si>
    <t xml:space="preserve">Die Tabelle Brutto-Netto enthält die kumulierten Listen der Brutto- bzw. Nettomannschaftsergebnisse. </t>
  </si>
  <si>
    <r>
      <t xml:space="preserve">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verschiedene Sortierungen auswählen</t>
    </r>
  </si>
  <si>
    <t>Tabelle Teilnehmer:</t>
  </si>
  <si>
    <t>Die Tabelle Teilnehmer enthält die meisten Auswertemöglichkeiten, Für die Endauswerttung steht der Taster</t>
  </si>
  <si>
    <t>Turnier anwählen. Mit dem zweiten DoppelClick wechselt die Rangfolge  dieses Turrniers zur Nettowertung.</t>
  </si>
  <si>
    <t>Sortierregeln:</t>
  </si>
  <si>
    <t xml:space="preserve">Die Sortierung erfolgt bei Namen "aufsteigend" und beim Hdc "absteigend". </t>
  </si>
  <si>
    <t>Drucken:</t>
  </si>
  <si>
    <r>
      <t>Durch DoppelClick auf die Überschrift "</t>
    </r>
    <r>
      <rPr>
        <b/>
        <sz val="10"/>
        <rFont val="Arial"/>
        <family val="2"/>
      </rPr>
      <t>SuperSenioren"</t>
    </r>
    <r>
      <rPr>
        <sz val="10"/>
        <rFont val="Arial"/>
        <family val="0"/>
      </rPr>
      <t xml:space="preserve"> wechselt die Sortierung von Brutto- zu Nettoauswertung </t>
    </r>
  </si>
  <si>
    <t>des jeweiligen Turniers. Das Masterkennzeichen ist dabei das erste Sortierkroterium. Nach Abschluß aller Turniere</t>
  </si>
  <si>
    <r>
      <t>Die Dateneingabe erfolgt also grundsätzlich ohne</t>
    </r>
    <r>
      <rPr>
        <b/>
        <sz val="10"/>
        <rFont val="Arial"/>
        <family val="2"/>
      </rPr>
      <t xml:space="preserve"> "CSA"</t>
    </r>
    <r>
      <rPr>
        <sz val="10"/>
        <rFont val="Arial"/>
        <family val="0"/>
      </rPr>
      <t>. Damit ist die Erfassung schon vor Abschluß des Turnier möglich.</t>
    </r>
  </si>
  <si>
    <r>
      <t>Wenn man jedoch die</t>
    </r>
    <r>
      <rPr>
        <b/>
        <sz val="10"/>
        <rFont val="Arial"/>
        <family val="2"/>
      </rPr>
      <t xml:space="preserve"> CSA-Korrektur</t>
    </r>
    <r>
      <rPr>
        <sz val="10"/>
        <rFont val="Arial"/>
        <family val="0"/>
      </rPr>
      <t xml:space="preserve"> berücksichtigen möchte, muss man den Schalter </t>
    </r>
    <r>
      <rPr>
        <b/>
        <sz val="10"/>
        <rFont val="Arial"/>
        <family val="2"/>
      </rPr>
      <t xml:space="preserve">"ohne/mit" </t>
    </r>
    <r>
      <rPr>
        <sz val="10"/>
        <rFont val="Arial"/>
        <family val="2"/>
      </rPr>
      <t>betätigen. Damit wird</t>
    </r>
  </si>
  <si>
    <r>
      <t xml:space="preserve">Für die Funktion der BST-Turnierauswertung ist es notwendig, die </t>
    </r>
    <r>
      <rPr>
        <b/>
        <sz val="10"/>
        <rFont val="Arial"/>
        <family val="2"/>
      </rPr>
      <t>"Makrosicherheit"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"Extras, Optionen" </t>
    </r>
    <r>
      <rPr>
        <sz val="10"/>
        <rFont val="Arial"/>
        <family val="2"/>
      </rPr>
      <t>auf</t>
    </r>
    <r>
      <rPr>
        <b/>
        <sz val="10"/>
        <rFont val="Arial"/>
        <family val="2"/>
      </rPr>
      <t xml:space="preserve"> "Mittel"</t>
    </r>
  </si>
  <si>
    <r>
      <t xml:space="preserve">Eingaben werden </t>
    </r>
    <r>
      <rPr>
        <b/>
        <sz val="10"/>
        <rFont val="Arial"/>
        <family val="2"/>
      </rPr>
      <t>nur</t>
    </r>
    <r>
      <rPr>
        <sz val="10"/>
        <rFont val="Arial"/>
        <family val="0"/>
      </rPr>
      <t xml:space="preserve"> in der Tabelle "Teilnehmer" durchgeführt. </t>
    </r>
    <r>
      <rPr>
        <b/>
        <sz val="10"/>
        <rFont val="Arial"/>
        <family val="2"/>
      </rPr>
      <t>Änderungen</t>
    </r>
    <r>
      <rPr>
        <sz val="10"/>
        <rFont val="Arial"/>
        <family val="0"/>
      </rPr>
      <t xml:space="preserve"> an den Teilnehmerdaten werden </t>
    </r>
    <r>
      <rPr>
        <b/>
        <sz val="10"/>
        <rFont val="Arial"/>
        <family val="2"/>
      </rPr>
      <t>ausschließlich</t>
    </r>
  </si>
  <si>
    <t>Die Eingabe der gespielten Ergebnisse kann erfolgen, sobald ein Teilnehmer seine Scorekarte abgegebnen und die</t>
  </si>
  <si>
    <t xml:space="preserve">normale Turnierauswertung sein Ergebnis (Brutto- und Nettopunkte) berechnet hat. </t>
  </si>
  <si>
    <r>
      <t>"Ergebnisse eingeben"</t>
    </r>
    <r>
      <rPr>
        <sz val="10"/>
        <rFont val="Arial"/>
        <family val="0"/>
      </rPr>
      <t xml:space="preserve"> springt der Cursor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 xml:space="preserve"> neben der Taste</t>
    </r>
    <r>
      <rPr>
        <b/>
        <sz val="10"/>
        <rFont val="Arial"/>
        <family val="2"/>
      </rPr>
      <t xml:space="preserve"> "Ein"</t>
    </r>
    <r>
      <rPr>
        <sz val="10"/>
        <rFont val="Arial"/>
        <family val="0"/>
      </rPr>
      <t xml:space="preserve"> bzw. </t>
    </r>
    <r>
      <rPr>
        <b/>
        <sz val="10"/>
        <rFont val="Arial"/>
        <family val="2"/>
      </rPr>
      <t xml:space="preserve">"Aus" </t>
    </r>
  </si>
  <si>
    <t>mit der die Eingabeunterstützung ein- bzw. ausgeschaltet werden kann.</t>
  </si>
  <si>
    <r>
      <t xml:space="preserve">in der gesamten Anmeldeliste gesucht und der Cursor auf das Feld </t>
    </r>
    <r>
      <rPr>
        <b/>
        <sz val="10"/>
        <rFont val="Arial"/>
        <family val="2"/>
      </rPr>
      <t>"Brutto"</t>
    </r>
    <r>
      <rPr>
        <sz val="10"/>
        <rFont val="Arial"/>
        <family val="0"/>
      </rPr>
      <t xml:space="preserve"> gesetzt. </t>
    </r>
  </si>
  <si>
    <r>
      <t xml:space="preserve">Durch Eingabe des </t>
    </r>
    <r>
      <rPr>
        <b/>
        <sz val="10"/>
        <rFont val="Arial"/>
        <family val="2"/>
      </rPr>
      <t xml:space="preserve">Namens </t>
    </r>
    <r>
      <rPr>
        <sz val="10"/>
        <rFont val="Arial"/>
        <family val="2"/>
      </rPr>
      <t xml:space="preserve">oder auch nur den Beginn des Namens wird nach dem </t>
    </r>
    <r>
      <rPr>
        <b/>
        <sz val="10"/>
        <rFont val="Arial"/>
        <family val="2"/>
      </rPr>
      <t>"RETURN"</t>
    </r>
    <r>
      <rPr>
        <sz val="10"/>
        <rFont val="Arial"/>
        <family val="2"/>
      </rPr>
      <t xml:space="preserve"> der Name </t>
    </r>
  </si>
  <si>
    <r>
      <t xml:space="preserve">gesetzt. Auch hier wird die Eingabe auf Plausibilität überprüft und anschließend wieder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>.</t>
    </r>
  </si>
  <si>
    <t xml:space="preserve">Es kann natürlich auch ein falscher Eintrag gefunden werden, wenn der Name nicht vollständig eingegeben wird, also </t>
  </si>
  <si>
    <r>
      <t>z.B bei Eingabe von</t>
    </r>
    <r>
      <rPr>
        <b/>
        <sz val="10"/>
        <rFont val="Arial"/>
        <family val="2"/>
      </rPr>
      <t xml:space="preserve"> Manser</t>
    </r>
    <r>
      <rPr>
        <sz val="10"/>
        <rFont val="Arial"/>
        <family val="0"/>
      </rPr>
      <t xml:space="preserve"> oder auch nur </t>
    </r>
    <r>
      <rPr>
        <b/>
        <sz val="10"/>
        <rFont val="Arial"/>
        <family val="2"/>
      </rPr>
      <t>Man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Ma</t>
    </r>
    <r>
      <rPr>
        <sz val="10"/>
        <rFont val="Arial"/>
        <family val="0"/>
      </rPr>
      <t xml:space="preserve"> wird zuerst z.B. der Eintrag </t>
    </r>
    <r>
      <rPr>
        <b/>
        <sz val="10"/>
        <rFont val="Arial"/>
        <family val="2"/>
      </rPr>
      <t>"Manser, Walter"</t>
    </r>
    <r>
      <rPr>
        <sz val="10"/>
        <rFont val="Arial"/>
        <family val="0"/>
      </rPr>
      <t xml:space="preserve"> gefunden.</t>
    </r>
  </si>
  <si>
    <r>
      <t xml:space="preserve">Die Anmeldeliste kann nur über die entsprechenden </t>
    </r>
    <r>
      <rPr>
        <b/>
        <sz val="10"/>
        <rFont val="Arial"/>
        <family val="2"/>
      </rPr>
      <t>BST-Anmeldeformulare</t>
    </r>
    <r>
      <rPr>
        <sz val="10"/>
        <rFont val="Arial"/>
        <family val="2"/>
      </rPr>
      <t xml:space="preserve"> korrigiert werden. Sollte z.B ein</t>
    </r>
  </si>
  <si>
    <r>
      <t xml:space="preserve">  </t>
    </r>
    <r>
      <rPr>
        <b/>
        <sz val="10"/>
        <rFont val="Arial"/>
        <family val="2"/>
      </rPr>
      <t xml:space="preserve">Beispiel: 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Bernd Günther,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Günther Bernd</t>
    </r>
    <r>
      <rPr>
        <sz val="10"/>
        <rFont val="Arial"/>
        <family val="2"/>
      </rPr>
      <t xml:space="preserve"> und ein </t>
    </r>
    <r>
      <rPr>
        <b/>
        <sz val="10"/>
        <rFont val="Arial"/>
        <family val="2"/>
      </rPr>
      <t>Günther, Bernd</t>
    </r>
    <r>
      <rPr>
        <sz val="10"/>
        <rFont val="Arial"/>
        <family val="2"/>
      </rPr>
      <t xml:space="preserve"> sind drei unterschiedliche Teilnehmer!</t>
    </r>
  </si>
  <si>
    <t xml:space="preserve">existiert, wird er neu angelegt. </t>
  </si>
  <si>
    <r>
      <t xml:space="preserve">Turnier übernommen. Dazu muß aber noch der </t>
    </r>
    <r>
      <rPr>
        <b/>
        <sz val="10"/>
        <rFont val="Arial"/>
        <family val="2"/>
      </rPr>
      <t>CSA-Wert</t>
    </r>
    <r>
      <rPr>
        <sz val="10"/>
        <rFont val="Arial"/>
        <family val="0"/>
      </rPr>
      <t xml:space="preserve"> des Turniers eingegeben weden. Der kann, wie alle Eingaben</t>
    </r>
  </si>
  <si>
    <r>
      <t>bis zum nächsten Turnier, korrigiert werden. Dazu muß lediglich</t>
    </r>
    <r>
      <rPr>
        <b/>
        <sz val="10"/>
        <rFont val="Arial"/>
        <family val="2"/>
      </rPr>
      <t xml:space="preserve"> "Daten übernehmen"</t>
    </r>
    <r>
      <rPr>
        <sz val="10"/>
        <rFont val="Arial"/>
        <family val="0"/>
      </rPr>
      <t xml:space="preserve"> nochmals betätigt werden.</t>
    </r>
  </si>
  <si>
    <t>Änderungen sind von der Position des Cursors abhängig (Übernehmen, Einfügen, Löschen).</t>
  </si>
  <si>
    <r>
      <t xml:space="preserve">und Einzelergebnisse berechnet und kumuliert. Dabei werden in den Tabellen </t>
    </r>
    <r>
      <rPr>
        <b/>
        <sz val="10"/>
        <rFont val="Arial"/>
        <family val="2"/>
      </rPr>
      <t>"Ergebnisse"</t>
    </r>
    <r>
      <rPr>
        <sz val="10"/>
        <rFont val="Arial"/>
        <family val="0"/>
      </rPr>
      <t xml:space="preserve"> die Mannschaftsergebnisse</t>
    </r>
  </si>
  <si>
    <r>
      <t xml:space="preserve">errechnet, die in die Tabelle </t>
    </r>
    <r>
      <rPr>
        <b/>
        <sz val="10"/>
        <rFont val="Arial"/>
        <family val="2"/>
      </rPr>
      <t>"Berechnung"</t>
    </r>
    <r>
      <rPr>
        <sz val="10"/>
        <rFont val="Arial"/>
        <family val="0"/>
      </rPr>
      <t xml:space="preserve"> als Zusammenfassung übernommen werden und dann in der </t>
    </r>
    <r>
      <rPr>
        <b/>
        <sz val="10"/>
        <rFont val="Arial"/>
        <family val="2"/>
      </rPr>
      <t>"Jahresübersicht"</t>
    </r>
  </si>
  <si>
    <r>
      <t xml:space="preserve">und in der Tabelle </t>
    </r>
    <r>
      <rPr>
        <b/>
        <sz val="10"/>
        <rFont val="Arial"/>
        <family val="2"/>
      </rPr>
      <t>"Brutto-Netto"</t>
    </r>
    <r>
      <rPr>
        <sz val="10"/>
        <rFont val="Arial"/>
        <family val="0"/>
      </rPr>
      <t xml:space="preserve"> mit den Ergebnissen der vorherigen Turniere zusammgefaßt werden.</t>
    </r>
  </si>
  <si>
    <r>
      <t xml:space="preserve">Wenn alle Ergebnisse eingegeben und die Daten übernommen sind, werden durch </t>
    </r>
    <r>
      <rPr>
        <b/>
        <sz val="10"/>
        <rFont val="Arial"/>
        <family val="2"/>
      </rPr>
      <t xml:space="preserve">"Berechnung starten" </t>
    </r>
    <r>
      <rPr>
        <sz val="10"/>
        <rFont val="Arial"/>
        <family val="0"/>
      </rPr>
      <t>die Mannschafts-</t>
    </r>
  </si>
  <si>
    <r>
      <t xml:space="preserve">DoppelClick auf Summe läßt sich z.B. auch eine Sortierung nach </t>
    </r>
    <r>
      <rPr>
        <b/>
        <sz val="10"/>
        <rFont val="Arial"/>
        <family val="2"/>
      </rPr>
      <t>BST-Ergebnis</t>
    </r>
    <r>
      <rPr>
        <sz val="10"/>
        <rFont val="Arial"/>
        <family val="0"/>
      </rPr>
      <t xml:space="preserve"> auswählen.</t>
    </r>
  </si>
  <si>
    <r>
      <t xml:space="preserve">wird in der Zusammenfassung von </t>
    </r>
    <r>
      <rPr>
        <b/>
        <sz val="10"/>
        <rFont val="Arial"/>
        <family val="2"/>
      </rPr>
      <t>Brutto-</t>
    </r>
    <r>
      <rPr>
        <sz val="10"/>
        <rFont val="Arial"/>
        <family val="0"/>
      </rPr>
      <t xml:space="preserve"> zu </t>
    </r>
    <r>
      <rPr>
        <b/>
        <sz val="10"/>
        <rFont val="Arial"/>
        <family val="2"/>
      </rPr>
      <t xml:space="preserve">Netto- </t>
    </r>
    <r>
      <rPr>
        <sz val="10"/>
        <rFont val="Arial"/>
        <family val="0"/>
      </rPr>
      <t xml:space="preserve">und dann zur </t>
    </r>
    <r>
      <rPr>
        <sz val="10"/>
        <rFont val="Arial"/>
        <family val="2"/>
      </rPr>
      <t>Brutto+Netto</t>
    </r>
    <r>
      <rPr>
        <sz val="10"/>
        <rFont val="Arial"/>
        <family val="0"/>
      </rPr>
      <t xml:space="preserve"> umgeschaltet.</t>
    </r>
  </si>
  <si>
    <r>
      <t xml:space="preserve">übernommen. Alle anderen Daten werden vorher automatisch aus den </t>
    </r>
    <r>
      <rPr>
        <b/>
        <sz val="10"/>
        <rFont val="Arial"/>
        <family val="2"/>
      </rPr>
      <t>BST-Anmeldeformularen</t>
    </r>
    <r>
      <rPr>
        <sz val="10"/>
        <rFont val="Arial"/>
        <family val="0"/>
      </rPr>
      <t>, die von den teilnehmenden</t>
    </r>
  </si>
  <si>
    <r>
      <t xml:space="preserve">für die jeweiligen Turniere in der </t>
    </r>
    <r>
      <rPr>
        <b/>
        <sz val="10"/>
        <rFont val="Arial"/>
        <family val="2"/>
      </rPr>
      <t>Einzelwertung</t>
    </r>
    <r>
      <rPr>
        <sz val="10"/>
        <rFont val="Arial"/>
        <family val="0"/>
      </rPr>
      <t xml:space="preserve"> der CSA-Wert zum Nettoergebnis addiert bzw. wieder abgezogen.</t>
    </r>
  </si>
  <si>
    <r>
      <t>Felder</t>
    </r>
    <r>
      <rPr>
        <b/>
        <sz val="10"/>
        <rFont val="Arial"/>
        <family val="2"/>
      </rPr>
      <t xml:space="preserve"> "Brutto",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"Netto" und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"CSA"</t>
    </r>
    <r>
      <rPr>
        <sz val="10"/>
        <rFont val="Arial"/>
        <family val="0"/>
      </rPr>
      <t xml:space="preserve"> in den Spalten G und H der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 xml:space="preserve"> sind für Eingaben freigegeben. </t>
    </r>
  </si>
  <si>
    <r>
      <t xml:space="preserve">   Eintarg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. Eine Unterscheidung von Groß- und Kleinschreibung ist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erforderlich.</t>
    </r>
  </si>
  <si>
    <r>
      <t xml:space="preserve">Für alle Tabellen gibt es Druckvorgaben, die man sich in der </t>
    </r>
    <r>
      <rPr>
        <b/>
        <sz val="10"/>
        <rFont val="Arial"/>
        <family val="2"/>
      </rPr>
      <t>"Seitenansicht"</t>
    </r>
    <r>
      <rPr>
        <sz val="10"/>
        <rFont val="Arial"/>
        <family val="0"/>
      </rPr>
      <t xml:space="preserve"> anschauen und ggf. korrigieren kann. </t>
    </r>
  </si>
  <si>
    <t>Die höchte Punktzahl bei den Ergebnislisten steht an erster Stelle.</t>
  </si>
  <si>
    <t>Clubs:</t>
  </si>
  <si>
    <t>Brutto+Netto</t>
  </si>
  <si>
    <t xml:space="preserve">   </t>
  </si>
  <si>
    <t>Suchen:</t>
  </si>
  <si>
    <t>Bei mehr als 40 Teilnehmern erscheint eine Fehlermeldung. Es werden dann an dieser Stelle keine Daten einegeben.</t>
  </si>
  <si>
    <r>
      <t xml:space="preserve">ausführen. Durch den Umschalter </t>
    </r>
    <r>
      <rPr>
        <b/>
        <sz val="10"/>
        <rFont val="Arial"/>
        <family val="2"/>
      </rPr>
      <t>"Master Ein/Aus"</t>
    </r>
    <r>
      <rPr>
        <sz val="10"/>
        <rFont val="Arial"/>
        <family val="0"/>
      </rPr>
      <t xml:space="preserve"> wird die Auswertung auf die </t>
    </r>
    <r>
      <rPr>
        <b/>
        <sz val="10"/>
        <rFont val="Arial"/>
        <family val="2"/>
      </rPr>
      <t>Supersenioren</t>
    </r>
    <r>
      <rPr>
        <sz val="10"/>
        <rFont val="Arial"/>
        <family val="0"/>
      </rPr>
      <t xml:space="preserve"> begrenzt.</t>
    </r>
  </si>
  <si>
    <r>
      <t xml:space="preserve">Mit dem ersten DoppelClick auf einen </t>
    </r>
    <r>
      <rPr>
        <b/>
        <sz val="10"/>
        <rFont val="Arial"/>
        <family val="2"/>
      </rPr>
      <t>Austragungsort</t>
    </r>
    <r>
      <rPr>
        <sz val="10"/>
        <rFont val="Arial"/>
        <family val="0"/>
      </rPr>
      <t xml:space="preserve"> läßt sich auch nachträglich noch die Rangfolge für dieses</t>
    </r>
  </si>
  <si>
    <r>
      <t xml:space="preserve">Das Jahresergebnis errechnet sich aus der Summe der </t>
    </r>
    <r>
      <rPr>
        <b/>
        <sz val="10"/>
        <rFont val="Arial"/>
        <family val="2"/>
      </rPr>
      <t>gespielten BST-Punkte</t>
    </r>
    <r>
      <rPr>
        <sz val="10"/>
        <rFont val="Arial"/>
        <family val="0"/>
      </rPr>
      <t xml:space="preserve"> (Brutto+Netto)</t>
    </r>
  </si>
  <si>
    <r>
      <t xml:space="preserve">multipiziert mit dem Verhältnis aus </t>
    </r>
    <r>
      <rPr>
        <b/>
        <sz val="10"/>
        <rFont val="Arial"/>
        <family val="2"/>
      </rPr>
      <t>gespieltem Ergebnis und Vorgabe</t>
    </r>
    <r>
      <rPr>
        <sz val="10"/>
        <rFont val="Arial"/>
        <family val="0"/>
      </rPr>
      <t xml:space="preserve"> und dem Verhältnis aus</t>
    </r>
  </si>
  <si>
    <r>
      <t>Idealwert</t>
    </r>
    <r>
      <rPr>
        <b/>
        <sz val="10"/>
        <rFont val="Arial"/>
        <family val="2"/>
      </rPr>
      <t xml:space="preserve"> und ClubHdc</t>
    </r>
    <r>
      <rPr>
        <sz val="10"/>
        <rFont val="Arial"/>
        <family val="0"/>
      </rPr>
      <t>.</t>
    </r>
  </si>
  <si>
    <t>Spielen alle Spieler eines Clubs in allen Turnieren Idealwerte (24 Brutto und 36 Netto), erreichen</t>
  </si>
  <si>
    <t>sie als Ergebnis 1500 Punkte.</t>
  </si>
  <si>
    <r>
      <t xml:space="preserve">aus gespieltem Ergebnis und Vorgabe </t>
    </r>
    <r>
      <rPr>
        <b/>
        <sz val="10"/>
        <rFont val="Arial"/>
        <family val="2"/>
      </rPr>
      <t>1,0</t>
    </r>
    <r>
      <rPr>
        <sz val="10"/>
        <rFont val="Arial"/>
        <family val="0"/>
      </rPr>
      <t xml:space="preserve">. Das Verhältnis aus Idealwert zu CHdc ist i.a. </t>
    </r>
    <r>
      <rPr>
        <b/>
        <sz val="10"/>
        <rFont val="Arial"/>
        <family val="2"/>
      </rPr>
      <t>&gt;1,0.</t>
    </r>
  </si>
  <si>
    <r>
      <t xml:space="preserve">Wenn in </t>
    </r>
    <r>
      <rPr>
        <b/>
        <sz val="10"/>
        <rFont val="Arial"/>
        <family val="2"/>
      </rPr>
      <t xml:space="preserve">allen </t>
    </r>
    <r>
      <rPr>
        <sz val="10"/>
        <rFont val="Arial"/>
        <family val="0"/>
      </rPr>
      <t xml:space="preserve">Turnieren jeweils  </t>
    </r>
    <r>
      <rPr>
        <b/>
        <sz val="10"/>
        <rFont val="Arial"/>
        <family val="2"/>
      </rPr>
      <t>min. 5 Spieler</t>
    </r>
    <r>
      <rPr>
        <sz val="10"/>
        <rFont val="Arial"/>
        <family val="0"/>
      </rPr>
      <t xml:space="preserve"> eines Clubs teilgenommen haben ist das Verhältnis </t>
    </r>
  </si>
  <si>
    <r>
      <t xml:space="preserve">Ein Club mit geringerem CHdc benötigt für das </t>
    </r>
    <r>
      <rPr>
        <b/>
        <sz val="10"/>
        <rFont val="Arial"/>
        <family val="2"/>
      </rPr>
      <t>gleiche Ergebnis</t>
    </r>
    <r>
      <rPr>
        <sz val="10"/>
        <rFont val="Arial"/>
        <family val="0"/>
      </rPr>
      <t xml:space="preserve"> weniger BST-Punkte als ein Club</t>
    </r>
  </si>
  <si>
    <r>
      <t xml:space="preserve">mit höherem CHdc. Das CHdc ist das gewichtetet Ergebnis der letzten </t>
    </r>
    <r>
      <rPr>
        <b/>
        <sz val="10"/>
        <rFont val="Arial"/>
        <family val="2"/>
      </rPr>
      <t>5 Turnierserien</t>
    </r>
    <r>
      <rPr>
        <sz val="10"/>
        <rFont val="Arial"/>
        <family val="0"/>
      </rPr>
      <t xml:space="preserve"> (Jahren).</t>
    </r>
  </si>
  <si>
    <t>CHdc</t>
  </si>
  <si>
    <t>Wertung =</t>
  </si>
  <si>
    <t>Summe    *     --------------  *  --------------</t>
  </si>
  <si>
    <t>Ein Streichergebnis bei fünf Turmnieren</t>
  </si>
  <si>
    <r>
      <t xml:space="preserve">Bei der Einzelwertung wird ein </t>
    </r>
    <r>
      <rPr>
        <b/>
        <sz val="10"/>
        <rFont val="Arial"/>
        <family val="2"/>
      </rPr>
      <t>"Streichergebnis"</t>
    </r>
    <r>
      <rPr>
        <sz val="10"/>
        <rFont val="Arial"/>
        <family val="0"/>
      </rPr>
      <t xml:space="preserve"> berücksichtigt. Das </t>
    </r>
    <r>
      <rPr>
        <b/>
        <sz val="10"/>
        <rFont val="Arial"/>
        <family val="2"/>
      </rPr>
      <t>schlechteste Brutto- und schlechteste Nettoergebnis</t>
    </r>
  </si>
  <si>
    <t xml:space="preserve">werden. Steht der Cursor auf einer Anmeldung, so wird dieser in die Teilnehmerliste eingefügt. </t>
  </si>
  <si>
    <t>Gelöscht werden Teilnehmer, wenn sie mit dem Cursor markiert sind. Anmeldungen können hier nicht gelöscht</t>
  </si>
  <si>
    <t>© Joachim F. Schmies 06.04.2009</t>
  </si>
  <si>
    <t>BST-Abgabe,   € 5,00/Teilnehmer :</t>
  </si>
  <si>
    <t>x  € 5,00 =</t>
  </si>
  <si>
    <t>Rangfolge:</t>
  </si>
  <si>
    <t>Es gibt mehrere Auswertungen der Rangfolge</t>
  </si>
  <si>
    <t xml:space="preserve">   ergebnissen ermittelt. </t>
  </si>
  <si>
    <t xml:space="preserve">    In dieser Rangfolge wird zusätzlich noch das Club-Hdc</t>
  </si>
  <si>
    <t xml:space="preserve">    berücksichtigt, dass wie bei den Einzelspielern, die </t>
  </si>
  <si>
    <t xml:space="preserve">   Nach Einführung der Brutto-und Nettosieger</t>
  </si>
  <si>
    <t xml:space="preserve">   wird wieder der BST-Sieger aus den besten 5</t>
  </si>
  <si>
    <t xml:space="preserve">   BST-Ergebnissen (Brutto + Netto) gebildet.</t>
  </si>
  <si>
    <t xml:space="preserve">   Hier wird  die Rangfolge aus den Mannschafts-</t>
  </si>
  <si>
    <t xml:space="preserve">    Leistungsfähigkeit der Clubs (CHdc) berücksichtigt. </t>
  </si>
  <si>
    <r>
      <t xml:space="preserve">1. Rangfolge nach </t>
    </r>
    <r>
      <rPr>
        <b/>
        <sz val="10"/>
        <rFont val="Arial"/>
        <family val="2"/>
      </rPr>
      <t>Summe</t>
    </r>
  </si>
  <si>
    <r>
      <t xml:space="preserve">2. Rangfolge mit </t>
    </r>
    <r>
      <rPr>
        <b/>
        <sz val="10"/>
        <rFont val="Arial"/>
        <family val="2"/>
      </rPr>
      <t>Club-Hdc</t>
    </r>
  </si>
  <si>
    <r>
      <t xml:space="preserve">3. Rangfolge des </t>
    </r>
    <r>
      <rPr>
        <b/>
        <sz val="10"/>
        <rFont val="Arial"/>
        <family val="2"/>
      </rPr>
      <t>aktuellen Turniers</t>
    </r>
  </si>
  <si>
    <r>
      <t xml:space="preserve">wird getrichen. Bei der Mannschaftswertung gibt es </t>
    </r>
    <r>
      <rPr>
        <b/>
        <sz val="10"/>
        <rFont val="Arial"/>
        <family val="2"/>
      </rPr>
      <t>kein Streichergebnis</t>
    </r>
    <r>
      <rPr>
        <sz val="10"/>
        <rFont val="Arial"/>
        <family val="0"/>
      </rPr>
      <t>.</t>
    </r>
  </si>
  <si>
    <r>
      <t>in den</t>
    </r>
    <r>
      <rPr>
        <b/>
        <sz val="10"/>
        <rFont val="Arial"/>
        <family val="2"/>
      </rPr>
      <t xml:space="preserve"> BST-Anmeldeformularen</t>
    </r>
    <r>
      <rPr>
        <sz val="10"/>
        <rFont val="Arial"/>
        <family val="0"/>
      </rPr>
      <t xml:space="preserve"> durchgeführt. Aus diesem Grund sind die Tabellen gegen Überschreiben geschützt. Nur die</t>
    </r>
  </si>
  <si>
    <r>
      <t xml:space="preserve">Nach Eingabe des Bruttoergebnisses wird der Wert auf Plausibilität überprüft und der Cursor auf das Feld </t>
    </r>
    <r>
      <rPr>
        <b/>
        <sz val="10"/>
        <rFont val="Arial"/>
        <family val="2"/>
      </rPr>
      <t>"Netto"</t>
    </r>
    <r>
      <rPr>
        <sz val="10"/>
        <rFont val="Arial"/>
        <family val="0"/>
      </rPr>
      <t xml:space="preserve"> </t>
    </r>
  </si>
  <si>
    <r>
      <t xml:space="preserve">Bei der Überprüfung, ob der Name schon existiert ist wichtig, dass der Name wirklich </t>
    </r>
    <r>
      <rPr>
        <b/>
        <sz val="10"/>
        <rFont val="Arial"/>
        <family val="2"/>
      </rPr>
      <t>identisch</t>
    </r>
    <r>
      <rPr>
        <sz val="10"/>
        <rFont val="Arial"/>
        <family val="0"/>
      </rPr>
      <t xml:space="preserve"> ist. Wenn er noch nicht </t>
    </r>
  </si>
  <si>
    <r>
      <t xml:space="preserve">Weiterhin ist in dieser Tabelle die </t>
    </r>
    <r>
      <rPr>
        <b/>
        <sz val="10"/>
        <rFont val="Arial"/>
        <family val="2"/>
      </rPr>
      <t>Masteauswertung</t>
    </r>
    <r>
      <rPr>
        <sz val="10"/>
        <rFont val="Arial"/>
        <family val="0"/>
      </rPr>
      <t xml:space="preserve"> des aktuellen Turniers enthalten.</t>
    </r>
  </si>
  <si>
    <t>1. Netto</t>
  </si>
  <si>
    <t>2. Netto</t>
  </si>
  <si>
    <t>3. Netto</t>
  </si>
  <si>
    <t xml:space="preserve">     Masterauswertung</t>
  </si>
  <si>
    <t>Punkte</t>
  </si>
  <si>
    <t xml:space="preserve">     Gesamtnetto</t>
  </si>
  <si>
    <t>zahlende Teilnehmer</t>
  </si>
  <si>
    <t>BTS-Beitrag</t>
  </si>
  <si>
    <t>Einnahmen und Ausgaben der BST</t>
  </si>
  <si>
    <t>Club</t>
  </si>
  <si>
    <t>1. Turnier</t>
  </si>
  <si>
    <t>6. Turnier</t>
  </si>
  <si>
    <t>2. Turnier</t>
  </si>
  <si>
    <t>3. Turnier</t>
  </si>
  <si>
    <t>4. Turnier</t>
  </si>
  <si>
    <t>5. Turnier</t>
  </si>
  <si>
    <t>Einlage</t>
  </si>
  <si>
    <t>Zahlung</t>
  </si>
  <si>
    <t>BST-Einzahlung</t>
  </si>
  <si>
    <t>Gesamteinnahmen BST</t>
  </si>
  <si>
    <t>Rückzahlung der Mehreinnahmen an die Clubs</t>
  </si>
  <si>
    <t>keine Rückzahlung an die Clubs, BST-Einnahmen</t>
  </si>
  <si>
    <r>
      <t xml:space="preserve">mit dem Summenzeichen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 xml:space="preserve">. 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alle weiteren Sortierungen</t>
    </r>
  </si>
  <si>
    <t>Horn, Rolf</t>
  </si>
  <si>
    <t>Neu, Franz</t>
  </si>
  <si>
    <t>Reuter, Werner</t>
  </si>
  <si>
    <t>Brinkhoff. Heide</t>
  </si>
  <si>
    <t>GC frei</t>
  </si>
  <si>
    <t>Berchtold, Hubert</t>
  </si>
  <si>
    <t>Mannschaftssieger</t>
  </si>
  <si>
    <t>Gesamt</t>
  </si>
  <si>
    <t>Weißensberg</t>
  </si>
  <si>
    <t>Lindau</t>
  </si>
  <si>
    <t>Einzelsieger</t>
  </si>
  <si>
    <t>Sommer. Jörg</t>
  </si>
  <si>
    <t>Wilson, David</t>
  </si>
  <si>
    <t>Zeeb, Klaus</t>
  </si>
  <si>
    <t>Gemperle, M</t>
  </si>
  <si>
    <t>Master</t>
  </si>
  <si>
    <t>Hammersztein, G</t>
  </si>
  <si>
    <t>Berlinger, Uki</t>
  </si>
  <si>
    <t>Berlinger, Uli</t>
  </si>
  <si>
    <t>Rohrer, Johan</t>
  </si>
  <si>
    <t>Vonacher, Margit</t>
  </si>
  <si>
    <t>Kämmerer, Peter</t>
  </si>
  <si>
    <t>Czech, Horst</t>
  </si>
  <si>
    <t>Greusing, Thomas</t>
  </si>
  <si>
    <t>Biersner, Sigmar</t>
  </si>
  <si>
    <t>Haas, Haimo</t>
  </si>
  <si>
    <t>Keutschegger, Rudi</t>
  </si>
  <si>
    <t>Meier, Kurt</t>
  </si>
  <si>
    <t>Quaderer, Hans</t>
  </si>
  <si>
    <t>Sommeregger, Christine</t>
  </si>
  <si>
    <t>Gutzwiller, Christian</t>
  </si>
  <si>
    <t>Gutzwiller-Gfölner, Ingrid</t>
  </si>
  <si>
    <t>Pitschmann, Reinhard</t>
  </si>
  <si>
    <t>Schurti, Margit</t>
  </si>
  <si>
    <t>Gafgo, Ortwin</t>
  </si>
  <si>
    <t>Krause Horst</t>
  </si>
  <si>
    <t>Boss, Florin</t>
  </si>
  <si>
    <t>Harms, Günther</t>
  </si>
  <si>
    <t>x</t>
  </si>
  <si>
    <t>Risch, Rolf-Rüdiger</t>
  </si>
  <si>
    <t>Risch, Uta</t>
  </si>
  <si>
    <t>Meyer, Dieter</t>
  </si>
  <si>
    <t>Fuchs, Alfred</t>
  </si>
  <si>
    <t>Wiesinger, Walter</t>
  </si>
  <si>
    <t>Heinritz, Jürgen</t>
  </si>
  <si>
    <t>Matt Wolfgang</t>
  </si>
  <si>
    <t>Knünz, Walter</t>
  </si>
  <si>
    <t>Rohrer, Johann</t>
  </si>
  <si>
    <t>X</t>
  </si>
  <si>
    <t>Lehninger, Horst</t>
  </si>
  <si>
    <t>Engler, Sabine</t>
  </si>
  <si>
    <t>Wolf, Doris</t>
  </si>
  <si>
    <t>Mathis, Toni</t>
  </si>
  <si>
    <t>Grabher Gerd</t>
  </si>
  <si>
    <t>Mennig, Hans-Peter</t>
  </si>
  <si>
    <t>Braunschweig, Roland</t>
  </si>
  <si>
    <t>Schobert, Edi</t>
  </si>
  <si>
    <t>Tritschler, Günther</t>
  </si>
  <si>
    <t>Zeni, Horst</t>
  </si>
  <si>
    <t>Bausch, Otto</t>
  </si>
  <si>
    <t>Schmies, Joachim F.</t>
  </si>
  <si>
    <t>Hartwig, Manfred</t>
  </si>
  <si>
    <t>Beck, Ulrike</t>
  </si>
  <si>
    <t>Tritschler, Dieter</t>
  </si>
  <si>
    <t>Hayn, Horst</t>
  </si>
  <si>
    <t>Flax, Reinhard</t>
  </si>
  <si>
    <t>Grabher, Hans-Dieter</t>
  </si>
  <si>
    <t>Meusburger, Toni</t>
  </si>
  <si>
    <t>Schertler, Bernhard</t>
  </si>
  <si>
    <t>Sepp, Rosmarie</t>
  </si>
  <si>
    <t>Vonach, Josef</t>
  </si>
  <si>
    <t>Vonach, Margit</t>
  </si>
  <si>
    <t>Wolf, Bartle</t>
  </si>
  <si>
    <t xml:space="preserve">Bildstein, Rudi </t>
  </si>
  <si>
    <t>Ganahl Anton</t>
  </si>
  <si>
    <t>Wick Karl</t>
  </si>
  <si>
    <t>Büchler Jörg</t>
  </si>
  <si>
    <t>Mattle Kurt</t>
  </si>
  <si>
    <t>Stäubli Bernhard</t>
  </si>
  <si>
    <t>Spillmann Alex</t>
  </si>
  <si>
    <t>Büsser Kurt</t>
  </si>
  <si>
    <t>Meisel Robert</t>
  </si>
  <si>
    <t>Burmester Sibylle</t>
  </si>
  <si>
    <t>Greussing, Thomas</t>
  </si>
  <si>
    <t xml:space="preserve">Zoller, Josef </t>
  </si>
  <si>
    <t>Intemann, Walter</t>
  </si>
  <si>
    <t>Scherer, Knut</t>
  </si>
  <si>
    <t>Humml, Walter</t>
  </si>
  <si>
    <t>Schmid, Roland</t>
  </si>
  <si>
    <t>Abts, Wolfgang</t>
  </si>
  <si>
    <t xml:space="preserve">Sieber, Reinhard </t>
  </si>
  <si>
    <t>Baur, Gerhard</t>
  </si>
  <si>
    <t>Polligkeit, Klaus</t>
  </si>
  <si>
    <t>Parent, Jean-Claude</t>
  </si>
  <si>
    <t>Schäper Jürgen</t>
  </si>
  <si>
    <t>Nielsen, Holger</t>
  </si>
  <si>
    <t>Kühfuss, Christin</t>
  </si>
  <si>
    <t>Ender, Kurt</t>
  </si>
  <si>
    <t>Jielg, Walter</t>
  </si>
  <si>
    <t>Perle, Helmut</t>
  </si>
  <si>
    <t>Gerber, Jürgen</t>
  </si>
  <si>
    <t>Ganahl, Raimund</t>
  </si>
  <si>
    <t>Brock, Klaus</t>
  </si>
  <si>
    <t>Fischer-Gissot, Günther</t>
  </si>
  <si>
    <t>Tschol, Manfred</t>
  </si>
  <si>
    <t>Roth, Erich</t>
  </si>
  <si>
    <t>Häfele Bernhard</t>
  </si>
  <si>
    <t>Bale, Christine</t>
  </si>
  <si>
    <t>Drechsel Kurt</t>
  </si>
  <si>
    <t>Pardo Francisco</t>
  </si>
  <si>
    <t>Schechter, Gustav</t>
  </si>
  <si>
    <t>Ströble, Manfred</t>
  </si>
  <si>
    <t>Engler Roland</t>
  </si>
  <si>
    <t>Schurti, Manfred</t>
  </si>
  <si>
    <t>Schweikert, Siegfried</t>
  </si>
  <si>
    <t>Mahlknecht, Josef</t>
  </si>
  <si>
    <t>Bildstein, Jürgen</t>
  </si>
  <si>
    <t>Köb, Dr. Gebhard</t>
  </si>
  <si>
    <t>Freiherr von Reitzenstein, Olaf</t>
  </si>
  <si>
    <t>Salzmann, Mag. Harald</t>
  </si>
  <si>
    <t xml:space="preserve">Huber Herrmann </t>
  </si>
  <si>
    <t>Lee, Daniel</t>
  </si>
  <si>
    <t>Zalenga, Herbert</t>
  </si>
  <si>
    <t>Schechter, Marlies</t>
  </si>
  <si>
    <t>Wettach, Helen</t>
  </si>
  <si>
    <t>Fässler, Armin</t>
  </si>
  <si>
    <t>Covi, Jürgen</t>
  </si>
  <si>
    <t>Bischoff, Reinhard</t>
  </si>
  <si>
    <t>Berta Marina</t>
  </si>
  <si>
    <t xml:space="preserve">Stenek Arno </t>
  </si>
  <si>
    <t>Werth, Günter</t>
  </si>
  <si>
    <t>Braun, Traute</t>
  </si>
  <si>
    <t>Braun, Dr. Klaus-Peter</t>
  </si>
  <si>
    <t>Meyer Karlheinz</t>
  </si>
  <si>
    <t>Engler, Wolfram</t>
  </si>
  <si>
    <t>Blinne, Helmut</t>
  </si>
  <si>
    <t>Bischof Haag Brigitte</t>
  </si>
  <si>
    <t>*</t>
  </si>
  <si>
    <t>Sparr, Norbert</t>
  </si>
  <si>
    <t>Himmelreich, Norbert</t>
  </si>
  <si>
    <t>Niedhart, Herbert</t>
  </si>
  <si>
    <t>Schallert Herbert</t>
  </si>
  <si>
    <t>Hoch, Herbert</t>
  </si>
  <si>
    <t>Klemens, Manfred</t>
  </si>
  <si>
    <t>Bertele, Manfred</t>
  </si>
  <si>
    <t>´x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</si>
</sst>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&quot;CHF&quot;\ * #,##0.00_ ;_ &quot;CHF&quot;\ * \-#,##0.00_ ;_ &quot;CHF&quot;\ * &quot;-&quot;??_ ;_ @_ 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dd/mm/yy"/>
    <numFmt numFmtId="203" formatCode="0.000"/>
    <numFmt numFmtId="204" formatCode="00000"/>
    <numFmt numFmtId="205" formatCode="[$-407]dddd\,\ d\.\ mmmm\ yyyy"/>
    <numFmt numFmtId="206" formatCode="0;\-0;;@\ "/>
    <numFmt numFmtId="207" formatCode="0;\-0;\+0;@\ "/>
    <numFmt numFmtId="208" formatCode="0;\-0;0;@\ "/>
    <numFmt numFmtId="209" formatCode="d/m/yy;@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,##0.00\ &quot;€&quot;"/>
    <numFmt numFmtId="215" formatCode="#,##0\ &quot;€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sz val="10"/>
      <name val="Comic Sans MS"/>
      <family val="4"/>
    </font>
    <font>
      <sz val="6"/>
      <name val="Comic Sans MS"/>
      <family val="4"/>
    </font>
    <font>
      <sz val="10"/>
      <color indexed="55"/>
      <name val="Arial"/>
      <family val="2"/>
    </font>
    <font>
      <b/>
      <sz val="10"/>
      <name val="Comic Sans MS"/>
      <family val="4"/>
    </font>
    <font>
      <b/>
      <sz val="22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5"/>
      <name val="Arial"/>
      <family val="2"/>
    </font>
    <font>
      <sz val="6"/>
      <name val="Arial"/>
      <family val="2"/>
    </font>
    <font>
      <sz val="8"/>
      <name val="Comic Sans MS"/>
      <family val="4"/>
    </font>
    <font>
      <sz val="10"/>
      <color indexed="8"/>
      <name val="Comic Sans MS"/>
      <family val="4"/>
    </font>
    <font>
      <sz val="8"/>
      <color indexed="10"/>
      <name val="Comic Sans MS"/>
      <family val="4"/>
    </font>
    <font>
      <b/>
      <sz val="10"/>
      <color indexed="55"/>
      <name val="Arial"/>
      <family val="2"/>
    </font>
    <font>
      <sz val="10"/>
      <name val="Arial Rounded MT Bold"/>
      <family val="2"/>
    </font>
    <font>
      <sz val="12"/>
      <name val="Arial Rounded MT Bold"/>
      <family val="2"/>
    </font>
    <font>
      <sz val="8"/>
      <name val="Arial"/>
      <family val="2"/>
    </font>
    <font>
      <sz val="14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/>
    </border>
    <border>
      <left style="thick"/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indexed="6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ck">
        <color indexed="60"/>
      </bottom>
    </border>
    <border>
      <left>
        <color indexed="63"/>
      </left>
      <right style="thick">
        <color indexed="60"/>
      </right>
      <top style="medium"/>
      <bottom style="thick">
        <color indexed="6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5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20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4" fillId="32" borderId="0" xfId="0" applyFont="1" applyFill="1" applyAlignment="1">
      <alignment horizontal="left"/>
    </xf>
    <xf numFmtId="0" fontId="0" fillId="0" borderId="2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201" fontId="0" fillId="0" borderId="26" xfId="0" applyNumberFormat="1" applyBorder="1" applyAlignment="1" applyProtection="1">
      <alignment/>
      <protection/>
    </xf>
    <xf numFmtId="201" fontId="0" fillId="0" borderId="14" xfId="0" applyNumberFormat="1" applyBorder="1" applyAlignment="1" applyProtection="1">
      <alignment/>
      <protection/>
    </xf>
    <xf numFmtId="201" fontId="0" fillId="0" borderId="27" xfId="0" applyNumberFormat="1" applyBorder="1" applyAlignment="1" applyProtection="1">
      <alignment/>
      <protection/>
    </xf>
    <xf numFmtId="201" fontId="1" fillId="32" borderId="28" xfId="0" applyNumberFormat="1" applyFont="1" applyFill="1" applyBorder="1" applyAlignment="1" applyProtection="1">
      <alignment horizontal="center"/>
      <protection/>
    </xf>
    <xf numFmtId="201" fontId="0" fillId="0" borderId="25" xfId="0" applyNumberFormat="1" applyBorder="1" applyAlignment="1" applyProtection="1">
      <alignment horizontal="center"/>
      <protection/>
    </xf>
    <xf numFmtId="0" fontId="9" fillId="32" borderId="0" xfId="0" applyFont="1" applyFill="1" applyAlignment="1">
      <alignment horizontal="left"/>
    </xf>
    <xf numFmtId="0" fontId="1" fillId="32" borderId="29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202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2" fontId="0" fillId="0" borderId="21" xfId="0" applyNumberFormat="1" applyFill="1" applyBorder="1" applyAlignment="1">
      <alignment horizontal="center" vertical="center" wrapText="1"/>
    </xf>
    <xf numFmtId="0" fontId="0" fillId="32" borderId="32" xfId="0" applyFill="1" applyBorder="1" applyAlignment="1" applyProtection="1">
      <alignment horizontal="center"/>
      <protection/>
    </xf>
    <xf numFmtId="0" fontId="0" fillId="32" borderId="33" xfId="0" applyFill="1" applyBorder="1" applyAlignment="1">
      <alignment horizontal="right"/>
    </xf>
    <xf numFmtId="0" fontId="8" fillId="32" borderId="25" xfId="0" applyFont="1" applyFill="1" applyBorder="1" applyAlignment="1" applyProtection="1">
      <alignment horizontal="right"/>
      <protection/>
    </xf>
    <xf numFmtId="0" fontId="8" fillId="32" borderId="34" xfId="0" applyFont="1" applyFill="1" applyBorder="1" applyAlignment="1" applyProtection="1">
      <alignment horizontal="right"/>
      <protection/>
    </xf>
    <xf numFmtId="201" fontId="8" fillId="32" borderId="3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/>
    </xf>
    <xf numFmtId="49" fontId="9" fillId="32" borderId="0" xfId="0" applyNumberFormat="1" applyFont="1" applyFill="1" applyAlignment="1">
      <alignment horizontal="left"/>
    </xf>
    <xf numFmtId="49" fontId="0" fillId="32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0" fillId="0" borderId="26" xfId="0" applyNumberFormat="1" applyBorder="1" applyAlignment="1" applyProtection="1">
      <alignment horizontal="center"/>
      <protection/>
    </xf>
    <xf numFmtId="201" fontId="0" fillId="0" borderId="14" xfId="0" applyNumberFormat="1" applyBorder="1" applyAlignment="1" applyProtection="1">
      <alignment horizontal="center"/>
      <protection/>
    </xf>
    <xf numFmtId="201" fontId="0" fillId="0" borderId="27" xfId="0" applyNumberFormat="1" applyBorder="1" applyAlignment="1" applyProtection="1">
      <alignment horizontal="center"/>
      <protection/>
    </xf>
    <xf numFmtId="0" fontId="3" fillId="32" borderId="0" xfId="0" applyNumberFormat="1" applyFont="1" applyFill="1" applyAlignment="1">
      <alignment horizontal="left"/>
    </xf>
    <xf numFmtId="0" fontId="0" fillId="18" borderId="3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4" xfId="0" applyFill="1" applyBorder="1" applyAlignment="1">
      <alignment horizontal="center"/>
    </xf>
    <xf numFmtId="0" fontId="1" fillId="18" borderId="32" xfId="0" applyFont="1" applyFill="1" applyBorder="1" applyAlignment="1">
      <alignment horizontal="right"/>
    </xf>
    <xf numFmtId="0" fontId="1" fillId="18" borderId="37" xfId="0" applyFont="1" applyFill="1" applyBorder="1" applyAlignment="1">
      <alignment horizontal="right"/>
    </xf>
    <xf numFmtId="201" fontId="0" fillId="18" borderId="15" xfId="0" applyNumberFormat="1" applyFill="1" applyBorder="1" applyAlignment="1">
      <alignment horizontal="center"/>
    </xf>
    <xf numFmtId="0" fontId="0" fillId="18" borderId="38" xfId="0" applyNumberFormat="1" applyFill="1" applyBorder="1" applyAlignment="1">
      <alignment horizontal="center"/>
    </xf>
    <xf numFmtId="0" fontId="1" fillId="18" borderId="38" xfId="0" applyNumberFormat="1" applyFont="1" applyFill="1" applyBorder="1" applyAlignment="1">
      <alignment horizontal="right"/>
    </xf>
    <xf numFmtId="208" fontId="0" fillId="18" borderId="13" xfId="0" applyNumberFormat="1" applyFill="1" applyBorder="1" applyAlignment="1">
      <alignment horizontal="center"/>
    </xf>
    <xf numFmtId="0" fontId="0" fillId="18" borderId="22" xfId="0" applyNumberFormat="1" applyFill="1" applyBorder="1" applyAlignment="1">
      <alignment/>
    </xf>
    <xf numFmtId="0" fontId="0" fillId="18" borderId="14" xfId="0" applyNumberFormat="1" applyFill="1" applyBorder="1" applyAlignment="1">
      <alignment horizontal="center"/>
    </xf>
    <xf numFmtId="0" fontId="0" fillId="18" borderId="23" xfId="0" applyNumberFormat="1" applyFill="1" applyBorder="1" applyAlignment="1">
      <alignment/>
    </xf>
    <xf numFmtId="0" fontId="0" fillId="18" borderId="15" xfId="0" applyNumberFormat="1" applyFill="1" applyBorder="1" applyAlignment="1">
      <alignment horizontal="center"/>
    </xf>
    <xf numFmtId="0" fontId="0" fillId="18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206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32" borderId="42" xfId="0" applyFill="1" applyBorder="1" applyAlignment="1" applyProtection="1">
      <alignment horizontal="left"/>
      <protection/>
    </xf>
    <xf numFmtId="0" fontId="0" fillId="32" borderId="13" xfId="0" applyFill="1" applyBorder="1" applyAlignment="1" applyProtection="1">
      <alignment horizontal="center"/>
      <protection/>
    </xf>
    <xf numFmtId="0" fontId="0" fillId="32" borderId="38" xfId="0" applyFill="1" applyBorder="1" applyAlignment="1" applyProtection="1">
      <alignment horizontal="center"/>
      <protection/>
    </xf>
    <xf numFmtId="0" fontId="0" fillId="32" borderId="43" xfId="0" applyFill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43" xfId="0" applyFill="1" applyBorder="1" applyAlignment="1" applyProtection="1">
      <alignment horizontal="left"/>
      <protection/>
    </xf>
    <xf numFmtId="0" fontId="0" fillId="32" borderId="44" xfId="0" applyFill="1" applyBorder="1" applyAlignment="1" applyProtection="1">
      <alignment horizontal="left"/>
      <protection/>
    </xf>
    <xf numFmtId="0" fontId="0" fillId="32" borderId="45" xfId="0" applyFill="1" applyBorder="1" applyAlignment="1" applyProtection="1">
      <alignment horizontal="center"/>
      <protection/>
    </xf>
    <xf numFmtId="0" fontId="0" fillId="32" borderId="46" xfId="0" applyFill="1" applyBorder="1" applyAlignment="1" applyProtection="1">
      <alignment horizontal="center"/>
      <protection/>
    </xf>
    <xf numFmtId="0" fontId="0" fillId="32" borderId="13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3" fillId="32" borderId="0" xfId="0" applyNumberFormat="1" applyFont="1" applyFill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0" fontId="0" fillId="32" borderId="34" xfId="0" applyFill="1" applyBorder="1" applyAlignment="1">
      <alignment/>
    </xf>
    <xf numFmtId="0" fontId="0" fillId="32" borderId="47" xfId="0" applyFill="1" applyBorder="1" applyAlignment="1">
      <alignment horizontal="center"/>
    </xf>
    <xf numFmtId="0" fontId="0" fillId="32" borderId="48" xfId="0" applyFill="1" applyBorder="1" applyAlignment="1">
      <alignment horizontal="left"/>
    </xf>
    <xf numFmtId="0" fontId="0" fillId="32" borderId="44" xfId="0" applyFill="1" applyBorder="1" applyAlignment="1">
      <alignment horizontal="left"/>
    </xf>
    <xf numFmtId="201" fontId="0" fillId="0" borderId="0" xfId="0" applyNumberFormat="1" applyAlignment="1">
      <alignment horizontal="right"/>
    </xf>
    <xf numFmtId="201" fontId="0" fillId="32" borderId="14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 horizontal="left"/>
    </xf>
    <xf numFmtId="201" fontId="0" fillId="33" borderId="50" xfId="0" applyNumberFormat="1" applyFill="1" applyBorder="1" applyAlignment="1">
      <alignment horizontal="right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2" borderId="0" xfId="0" applyFill="1" applyBorder="1" applyAlignment="1" applyProtection="1">
      <alignment horizontal="left"/>
      <protection/>
    </xf>
    <xf numFmtId="0" fontId="0" fillId="32" borderId="52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2" xfId="0" applyFill="1" applyBorder="1" applyAlignment="1">
      <alignment horizontal="left"/>
    </xf>
    <xf numFmtId="0" fontId="0" fillId="32" borderId="25" xfId="0" applyFill="1" applyBorder="1" applyAlignment="1">
      <alignment/>
    </xf>
    <xf numFmtId="0" fontId="8" fillId="34" borderId="40" xfId="0" applyFont="1" applyFill="1" applyBorder="1" applyAlignment="1">
      <alignment horizontal="left" indent="1"/>
    </xf>
    <xf numFmtId="0" fontId="8" fillId="34" borderId="25" xfId="0" applyFont="1" applyFill="1" applyBorder="1" applyAlignment="1">
      <alignment horizontal="left" indent="1"/>
    </xf>
    <xf numFmtId="0" fontId="8" fillId="34" borderId="30" xfId="0" applyFont="1" applyFill="1" applyBorder="1" applyAlignment="1">
      <alignment horizontal="left" indent="1"/>
    </xf>
    <xf numFmtId="0" fontId="8" fillId="34" borderId="53" xfId="0" applyFont="1" applyFill="1" applyBorder="1" applyAlignment="1">
      <alignment horizontal="left" indent="1"/>
    </xf>
    <xf numFmtId="0" fontId="8" fillId="34" borderId="54" xfId="0" applyFont="1" applyFill="1" applyBorder="1" applyAlignment="1">
      <alignment horizontal="left" indent="1"/>
    </xf>
    <xf numFmtId="0" fontId="8" fillId="34" borderId="42" xfId="0" applyFont="1" applyFill="1" applyBorder="1" applyAlignment="1">
      <alignment/>
    </xf>
    <xf numFmtId="0" fontId="8" fillId="34" borderId="38" xfId="0" applyFont="1" applyFill="1" applyBorder="1" applyAlignment="1">
      <alignment horizontal="center"/>
    </xf>
    <xf numFmtId="0" fontId="8" fillId="34" borderId="43" xfId="0" applyFont="1" applyFill="1" applyBorder="1" applyAlignment="1">
      <alignment/>
    </xf>
    <xf numFmtId="201" fontId="8" fillId="34" borderId="14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5" borderId="0" xfId="0" applyFill="1" applyAlignment="1">
      <alignment/>
    </xf>
    <xf numFmtId="201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center"/>
    </xf>
    <xf numFmtId="0" fontId="8" fillId="34" borderId="46" xfId="0" applyFont="1" applyFill="1" applyBorder="1" applyAlignment="1">
      <alignment horizontal="left" indent="1"/>
    </xf>
    <xf numFmtId="0" fontId="8" fillId="34" borderId="55" xfId="0" applyFont="1" applyFill="1" applyBorder="1" applyAlignment="1">
      <alignment horizontal="left" indent="1"/>
    </xf>
    <xf numFmtId="201" fontId="0" fillId="0" borderId="14" xfId="0" applyNumberFormat="1" applyFont="1" applyBorder="1" applyAlignment="1" applyProtection="1">
      <alignment horizontal="right"/>
      <protection/>
    </xf>
    <xf numFmtId="0" fontId="17" fillId="0" borderId="38" xfId="0" applyFont="1" applyBorder="1" applyAlignment="1">
      <alignment horizontal="left"/>
    </xf>
    <xf numFmtId="0" fontId="8" fillId="33" borderId="56" xfId="0" applyFont="1" applyFill="1" applyBorder="1" applyAlignment="1">
      <alignment horizontal="center"/>
    </xf>
    <xf numFmtId="0" fontId="8" fillId="33" borderId="56" xfId="0" applyFont="1" applyFill="1" applyBorder="1" applyAlignment="1">
      <alignment/>
    </xf>
    <xf numFmtId="0" fontId="11" fillId="33" borderId="57" xfId="0" applyFont="1" applyFill="1" applyBorder="1" applyAlignment="1">
      <alignment horizontal="center"/>
    </xf>
    <xf numFmtId="0" fontId="11" fillId="18" borderId="58" xfId="0" applyFont="1" applyFill="1" applyBorder="1" applyAlignment="1">
      <alignment horizontal="center"/>
    </xf>
    <xf numFmtId="201" fontId="11" fillId="18" borderId="5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0" xfId="0" applyFill="1" applyAlignment="1">
      <alignment vertical="center"/>
    </xf>
    <xf numFmtId="0" fontId="0" fillId="32" borderId="59" xfId="0" applyFill="1" applyBorder="1" applyAlignment="1" applyProtection="1">
      <alignment horizontal="center" vertical="center"/>
      <protection/>
    </xf>
    <xf numFmtId="201" fontId="1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1" xfId="0" applyFill="1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18" borderId="11" xfId="0" applyFill="1" applyBorder="1" applyAlignment="1" applyProtection="1">
      <alignment/>
      <protection/>
    </xf>
    <xf numFmtId="0" fontId="18" fillId="32" borderId="0" xfId="0" applyFont="1" applyFill="1" applyBorder="1" applyAlignment="1" applyProtection="1">
      <alignment horizontal="center"/>
      <protection/>
    </xf>
    <xf numFmtId="0" fontId="8" fillId="32" borderId="59" xfId="0" applyNumberFormat="1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20" fillId="32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1" fillId="18" borderId="0" xfId="0" applyFont="1" applyFill="1" applyBorder="1" applyAlignment="1" applyProtection="1">
      <alignment horizontal="center"/>
      <protection/>
    </xf>
    <xf numFmtId="201" fontId="1" fillId="18" borderId="18" xfId="0" applyNumberFormat="1" applyFont="1" applyFill="1" applyBorder="1" applyAlignment="1" applyProtection="1">
      <alignment horizontal="center"/>
      <protection/>
    </xf>
    <xf numFmtId="201" fontId="0" fillId="18" borderId="12" xfId="0" applyNumberFormat="1" applyFill="1" applyBorder="1" applyAlignment="1" applyProtection="1">
      <alignment/>
      <protection/>
    </xf>
    <xf numFmtId="0" fontId="1" fillId="32" borderId="63" xfId="0" applyFont="1" applyFill="1" applyBorder="1" applyAlignment="1" applyProtection="1">
      <alignment horizontal="left" vertical="center"/>
      <protection locked="0"/>
    </xf>
    <xf numFmtId="0" fontId="0" fillId="18" borderId="62" xfId="0" applyFill="1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8" fillId="3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2" borderId="64" xfId="0" applyFont="1" applyFill="1" applyBorder="1" applyAlignment="1" applyProtection="1">
      <alignment horizontal="left"/>
      <protection/>
    </xf>
    <xf numFmtId="0" fontId="4" fillId="32" borderId="65" xfId="0" applyFont="1" applyFill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7" fillId="32" borderId="70" xfId="0" applyFont="1" applyFill="1" applyBorder="1" applyAlignment="1" applyProtection="1">
      <alignment horizontal="center"/>
      <protection/>
    </xf>
    <xf numFmtId="201" fontId="4" fillId="32" borderId="71" xfId="0" applyNumberFormat="1" applyFont="1" applyFill="1" applyBorder="1" applyAlignment="1" applyProtection="1">
      <alignment horizontal="center"/>
      <protection/>
    </xf>
    <xf numFmtId="0" fontId="7" fillId="32" borderId="72" xfId="0" applyFont="1" applyFill="1" applyBorder="1" applyAlignment="1" applyProtection="1">
      <alignment horizontal="center"/>
      <protection/>
    </xf>
    <xf numFmtId="201" fontId="0" fillId="0" borderId="66" xfId="0" applyNumberForma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 horizontal="left"/>
      <protection/>
    </xf>
    <xf numFmtId="0" fontId="0" fillId="0" borderId="68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1" fillId="32" borderId="73" xfId="0" applyFont="1" applyFill="1" applyBorder="1" applyAlignment="1" applyProtection="1">
      <alignment horizontal="right"/>
      <protection/>
    </xf>
    <xf numFmtId="0" fontId="1" fillId="32" borderId="56" xfId="0" applyFont="1" applyFill="1" applyBorder="1" applyAlignment="1" applyProtection="1">
      <alignment/>
      <protection/>
    </xf>
    <xf numFmtId="0" fontId="1" fillId="32" borderId="55" xfId="0" applyFont="1" applyFill="1" applyBorder="1" applyAlignment="1" applyProtection="1">
      <alignment horizontal="center"/>
      <protection/>
    </xf>
    <xf numFmtId="0" fontId="1" fillId="32" borderId="74" xfId="0" applyFont="1" applyFill="1" applyBorder="1" applyAlignment="1" applyProtection="1">
      <alignment horizontal="left"/>
      <protection/>
    </xf>
    <xf numFmtId="0" fontId="1" fillId="32" borderId="75" xfId="0" applyFont="1" applyFill="1" applyBorder="1" applyAlignment="1" applyProtection="1">
      <alignment horizontal="center"/>
      <protection/>
    </xf>
    <xf numFmtId="0" fontId="0" fillId="0" borderId="76" xfId="0" applyNumberFormat="1" applyFont="1" applyBorder="1" applyAlignment="1" applyProtection="1">
      <alignment horizontal="left"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1" fontId="1" fillId="0" borderId="78" xfId="0" applyNumberFormat="1" applyFont="1" applyBorder="1" applyAlignment="1" applyProtection="1">
      <alignment horizontal="center"/>
      <protection/>
    </xf>
    <xf numFmtId="1" fontId="1" fillId="0" borderId="79" xfId="0" applyNumberFormat="1" applyFont="1" applyBorder="1" applyAlignment="1" applyProtection="1">
      <alignment horizontal="center"/>
      <protection/>
    </xf>
    <xf numFmtId="1" fontId="0" fillId="0" borderId="79" xfId="0" applyNumberFormat="1" applyFont="1" applyBorder="1" applyAlignment="1" applyProtection="1">
      <alignment horizontal="center"/>
      <protection/>
    </xf>
    <xf numFmtId="1" fontId="0" fillId="0" borderId="80" xfId="0" applyNumberFormat="1" applyFont="1" applyBorder="1" applyAlignment="1" applyProtection="1">
      <alignment horizontal="center"/>
      <protection/>
    </xf>
    <xf numFmtId="0" fontId="1" fillId="32" borderId="81" xfId="0" applyFont="1" applyFill="1" applyBorder="1" applyAlignment="1" applyProtection="1">
      <alignment horizontal="right"/>
      <protection/>
    </xf>
    <xf numFmtId="0" fontId="1" fillId="32" borderId="82" xfId="0" applyFont="1" applyFill="1" applyBorder="1" applyAlignment="1" applyProtection="1">
      <alignment/>
      <protection/>
    </xf>
    <xf numFmtId="0" fontId="1" fillId="32" borderId="83" xfId="0" applyFont="1" applyFill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0" fillId="0" borderId="84" xfId="0" applyNumberFormat="1" applyFont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1" fillId="32" borderId="85" xfId="0" applyFont="1" applyFill="1" applyBorder="1" applyAlignment="1" applyProtection="1">
      <alignment horizontal="left"/>
      <protection/>
    </xf>
    <xf numFmtId="0" fontId="1" fillId="32" borderId="86" xfId="0" applyFont="1" applyFill="1" applyBorder="1" applyAlignment="1" applyProtection="1">
      <alignment horizontal="center"/>
      <protection/>
    </xf>
    <xf numFmtId="0" fontId="4" fillId="32" borderId="87" xfId="0" applyFont="1" applyFill="1" applyBorder="1" applyAlignment="1" applyProtection="1">
      <alignment horizontal="center"/>
      <protection/>
    </xf>
    <xf numFmtId="0" fontId="0" fillId="32" borderId="0" xfId="0" applyFill="1" applyAlignment="1">
      <alignment horizontal="right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8" fillId="32" borderId="66" xfId="0" applyFont="1" applyFill="1" applyBorder="1" applyAlignment="1" applyProtection="1">
      <alignment horizontal="right" vertical="center"/>
      <protection/>
    </xf>
    <xf numFmtId="0" fontId="0" fillId="32" borderId="88" xfId="0" applyFill="1" applyBorder="1" applyAlignment="1">
      <alignment horizontal="right" vertical="center"/>
    </xf>
    <xf numFmtId="0" fontId="8" fillId="32" borderId="89" xfId="0" applyNumberFormat="1" applyFont="1" applyFill="1" applyBorder="1" applyAlignment="1">
      <alignment horizontal="center" vertical="center"/>
    </xf>
    <xf numFmtId="0" fontId="0" fillId="32" borderId="90" xfId="0" applyFill="1" applyBorder="1" applyAlignment="1" applyProtection="1">
      <alignment horizontal="center" vertical="center"/>
      <protection/>
    </xf>
    <xf numFmtId="0" fontId="8" fillId="32" borderId="91" xfId="0" applyFont="1" applyFill="1" applyBorder="1" applyAlignment="1" applyProtection="1">
      <alignment horizontal="right" vertical="center"/>
      <protection/>
    </xf>
    <xf numFmtId="201" fontId="1" fillId="32" borderId="9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1" fontId="0" fillId="32" borderId="0" xfId="0" applyNumberFormat="1" applyFill="1" applyBorder="1" applyAlignment="1">
      <alignment horizontal="left"/>
    </xf>
    <xf numFmtId="0" fontId="0" fillId="32" borderId="42" xfId="0" applyNumberFormat="1" applyFill="1" applyBorder="1" applyAlignment="1" applyProtection="1">
      <alignment horizontal="left"/>
      <protection/>
    </xf>
    <xf numFmtId="0" fontId="0" fillId="32" borderId="13" xfId="0" applyNumberFormat="1" applyFill="1" applyBorder="1" applyAlignment="1" applyProtection="1">
      <alignment horizontal="center"/>
      <protection/>
    </xf>
    <xf numFmtId="0" fontId="0" fillId="32" borderId="43" xfId="0" applyNumberFormat="1" applyFill="1" applyBorder="1" applyAlignment="1" applyProtection="1">
      <alignment horizontal="left"/>
      <protection/>
    </xf>
    <xf numFmtId="0" fontId="0" fillId="32" borderId="14" xfId="0" applyNumberFormat="1" applyFill="1" applyBorder="1" applyAlignment="1" applyProtection="1">
      <alignment horizontal="center"/>
      <protection/>
    </xf>
    <xf numFmtId="201" fontId="0" fillId="32" borderId="13" xfId="0" applyNumberFormat="1" applyFill="1" applyBorder="1" applyAlignment="1" applyProtection="1">
      <alignment horizontal="center"/>
      <protection/>
    </xf>
    <xf numFmtId="201" fontId="0" fillId="32" borderId="14" xfId="0" applyNumberFormat="1" applyFill="1" applyBorder="1" applyAlignment="1" applyProtection="1">
      <alignment horizontal="center"/>
      <protection/>
    </xf>
    <xf numFmtId="201" fontId="0" fillId="32" borderId="14" xfId="0" applyNumberFormat="1" applyFill="1" applyBorder="1" applyAlignment="1">
      <alignment horizontal="center"/>
    </xf>
    <xf numFmtId="201" fontId="0" fillId="32" borderId="13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208" fontId="0" fillId="18" borderId="40" xfId="0" applyNumberFormat="1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201" fontId="0" fillId="18" borderId="39" xfId="0" applyNumberFormat="1" applyFill="1" applyBorder="1" applyAlignment="1">
      <alignment horizontal="center"/>
    </xf>
    <xf numFmtId="0" fontId="0" fillId="18" borderId="40" xfId="0" applyNumberFormat="1" applyFill="1" applyBorder="1" applyAlignment="1">
      <alignment horizontal="center"/>
    </xf>
    <xf numFmtId="0" fontId="0" fillId="18" borderId="25" xfId="0" applyNumberFormat="1" applyFill="1" applyBorder="1" applyAlignment="1">
      <alignment horizontal="center"/>
    </xf>
    <xf numFmtId="0" fontId="0" fillId="18" borderId="39" xfId="0" applyNumberFormat="1" applyFill="1" applyBorder="1" applyAlignment="1">
      <alignment horizontal="center"/>
    </xf>
    <xf numFmtId="0" fontId="0" fillId="0" borderId="0" xfId="0" applyAlignment="1">
      <alignment/>
    </xf>
    <xf numFmtId="0" fontId="3" fillId="32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93" xfId="0" applyNumberFormat="1" applyFont="1" applyBorder="1" applyAlignment="1">
      <alignment/>
    </xf>
    <xf numFmtId="208" fontId="0" fillId="18" borderId="38" xfId="0" applyNumberFormat="1" applyFill="1" applyBorder="1" applyAlignment="1">
      <alignment/>
    </xf>
    <xf numFmtId="0" fontId="0" fillId="18" borderId="0" xfId="0" applyFill="1" applyBorder="1" applyAlignment="1">
      <alignment/>
    </xf>
    <xf numFmtId="201" fontId="0" fillId="18" borderId="18" xfId="0" applyNumberFormat="1" applyFill="1" applyBorder="1" applyAlignment="1">
      <alignment/>
    </xf>
    <xf numFmtId="0" fontId="3" fillId="32" borderId="0" xfId="0" applyFont="1" applyFill="1" applyAlignment="1">
      <alignment/>
    </xf>
    <xf numFmtId="208" fontId="0" fillId="18" borderId="52" xfId="0" applyNumberFormat="1" applyFill="1" applyBorder="1" applyAlignment="1">
      <alignment/>
    </xf>
    <xf numFmtId="0" fontId="0" fillId="18" borderId="32" xfId="0" applyFill="1" applyBorder="1" applyAlignment="1">
      <alignment/>
    </xf>
    <xf numFmtId="201" fontId="0" fillId="18" borderId="37" xfId="0" applyNumberFormat="1" applyFill="1" applyBorder="1" applyAlignment="1">
      <alignment/>
    </xf>
    <xf numFmtId="0" fontId="0" fillId="0" borderId="0" xfId="0" applyBorder="1" applyAlignment="1">
      <alignment/>
    </xf>
    <xf numFmtId="200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202" fontId="1" fillId="0" borderId="94" xfId="0" applyNumberFormat="1" applyFont="1" applyBorder="1" applyAlignment="1">
      <alignment horizontal="center" vertical="center"/>
    </xf>
    <xf numFmtId="202" fontId="0" fillId="0" borderId="95" xfId="0" applyNumberFormat="1" applyBorder="1" applyAlignment="1">
      <alignment horizontal="center" vertical="center" wrapText="1"/>
    </xf>
    <xf numFmtId="202" fontId="0" fillId="0" borderId="96" xfId="0" applyNumberFormat="1" applyBorder="1" applyAlignment="1">
      <alignment horizontal="center" vertical="center" wrapText="1"/>
    </xf>
    <xf numFmtId="202" fontId="0" fillId="0" borderId="97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1" fillId="0" borderId="98" xfId="0" applyFont="1" applyBorder="1" applyAlignment="1" applyProtection="1">
      <alignment/>
      <protection/>
    </xf>
    <xf numFmtId="2" fontId="1" fillId="0" borderId="99" xfId="0" applyNumberFormat="1" applyFont="1" applyBorder="1" applyAlignment="1">
      <alignment horizontal="center"/>
    </xf>
    <xf numFmtId="2" fontId="1" fillId="0" borderId="100" xfId="0" applyNumberFormat="1" applyFont="1" applyBorder="1" applyAlignment="1">
      <alignment horizontal="center"/>
    </xf>
    <xf numFmtId="2" fontId="1" fillId="0" borderId="101" xfId="0" applyNumberFormat="1" applyFont="1" applyBorder="1" applyAlignment="1">
      <alignment horizontal="center"/>
    </xf>
    <xf numFmtId="202" fontId="1" fillId="0" borderId="2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3" xfId="0" applyNumberFormat="1" applyBorder="1" applyAlignment="1">
      <alignment horizontal="center"/>
    </xf>
    <xf numFmtId="0" fontId="0" fillId="18" borderId="42" xfId="0" applyNumberFormat="1" applyFill="1" applyBorder="1" applyAlignment="1">
      <alignment horizontal="center"/>
    </xf>
    <xf numFmtId="0" fontId="0" fillId="18" borderId="41" xfId="0" applyNumberFormat="1" applyFill="1" applyBorder="1" applyAlignment="1">
      <alignment/>
    </xf>
    <xf numFmtId="0" fontId="0" fillId="18" borderId="43" xfId="0" applyNumberFormat="1" applyFill="1" applyBorder="1" applyAlignment="1">
      <alignment horizontal="center"/>
    </xf>
    <xf numFmtId="0" fontId="0" fillId="18" borderId="0" xfId="0" applyNumberFormat="1" applyFill="1" applyBorder="1" applyAlignment="1">
      <alignment horizontal="center"/>
    </xf>
    <xf numFmtId="0" fontId="0" fillId="18" borderId="11" xfId="0" applyNumberFormat="1" applyFill="1" applyBorder="1" applyAlignment="1">
      <alignment/>
    </xf>
    <xf numFmtId="0" fontId="0" fillId="18" borderId="102" xfId="0" applyNumberFormat="1" applyFill="1" applyBorder="1" applyAlignment="1">
      <alignment horizontal="center"/>
    </xf>
    <xf numFmtId="0" fontId="0" fillId="18" borderId="18" xfId="0" applyNumberFormat="1" applyFill="1" applyBorder="1" applyAlignment="1">
      <alignment horizontal="center"/>
    </xf>
    <xf numFmtId="0" fontId="0" fillId="18" borderId="12" xfId="0" applyNumberFormat="1" applyFill="1" applyBorder="1" applyAlignment="1">
      <alignment/>
    </xf>
    <xf numFmtId="44" fontId="15" fillId="33" borderId="50" xfId="59" applyFont="1" applyFill="1" applyBorder="1" applyAlignment="1">
      <alignment horizontal="center"/>
    </xf>
    <xf numFmtId="0" fontId="0" fillId="18" borderId="103" xfId="0" applyFill="1" applyBorder="1" applyAlignment="1">
      <alignment/>
    </xf>
    <xf numFmtId="0" fontId="0" fillId="18" borderId="104" xfId="0" applyFill="1" applyBorder="1" applyAlignment="1">
      <alignment/>
    </xf>
    <xf numFmtId="0" fontId="0" fillId="18" borderId="105" xfId="0" applyFill="1" applyBorder="1" applyAlignment="1">
      <alignment/>
    </xf>
    <xf numFmtId="0" fontId="1" fillId="0" borderId="106" xfId="0" applyFont="1" applyBorder="1" applyAlignment="1">
      <alignment horizontal="center" vertical="center"/>
    </xf>
    <xf numFmtId="202" fontId="1" fillId="0" borderId="20" xfId="0" applyNumberFormat="1" applyFont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0" fillId="18" borderId="41" xfId="0" applyFill="1" applyBorder="1" applyAlignment="1" applyProtection="1">
      <alignment horizontal="center"/>
      <protection/>
    </xf>
    <xf numFmtId="0" fontId="0" fillId="18" borderId="107" xfId="0" applyFill="1" applyBorder="1" applyAlignment="1" applyProtection="1">
      <alignment horizontal="center"/>
      <protection/>
    </xf>
    <xf numFmtId="208" fontId="19" fillId="32" borderId="90" xfId="0" applyNumberFormat="1" applyFont="1" applyFill="1" applyBorder="1" applyAlignment="1" applyProtection="1">
      <alignment horizontal="center" vertical="center"/>
      <protection locked="0"/>
    </xf>
    <xf numFmtId="0" fontId="16" fillId="0" borderId="108" xfId="0" applyFont="1" applyBorder="1" applyAlignment="1" applyProtection="1">
      <alignment horizontal="left"/>
      <protection/>
    </xf>
    <xf numFmtId="0" fontId="0" fillId="0" borderId="108" xfId="0" applyNumberFormat="1" applyBorder="1" applyAlignment="1" applyProtection="1">
      <alignment horizontal="center"/>
      <protection/>
    </xf>
    <xf numFmtId="0" fontId="0" fillId="0" borderId="108" xfId="0" applyBorder="1" applyAlignment="1" applyProtection="1">
      <alignment horizontal="center"/>
      <protection/>
    </xf>
    <xf numFmtId="0" fontId="0" fillId="18" borderId="38" xfId="0" applyFill="1" applyBorder="1" applyAlignment="1" applyProtection="1">
      <alignment horizontal="center"/>
      <protection/>
    </xf>
    <xf numFmtId="49" fontId="11" fillId="18" borderId="109" xfId="0" applyNumberFormat="1" applyFont="1" applyFill="1" applyBorder="1" applyAlignment="1">
      <alignment horizontal="right"/>
    </xf>
    <xf numFmtId="49" fontId="11" fillId="18" borderId="110" xfId="0" applyNumberFormat="1" applyFont="1" applyFill="1" applyBorder="1" applyAlignment="1">
      <alignment horizontal="right"/>
    </xf>
    <xf numFmtId="0" fontId="1" fillId="18" borderId="111" xfId="0" applyFont="1" applyFill="1" applyBorder="1" applyAlignment="1">
      <alignment horizontal="center"/>
    </xf>
    <xf numFmtId="0" fontId="8" fillId="34" borderId="93" xfId="0" applyFont="1" applyFill="1" applyBorder="1" applyAlignment="1">
      <alignment horizontal="center"/>
    </xf>
    <xf numFmtId="0" fontId="11" fillId="18" borderId="0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0" fontId="0" fillId="0" borderId="112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93" xfId="0" applyNumberFormat="1" applyBorder="1" applyAlignment="1">
      <alignment horizontal="center"/>
    </xf>
    <xf numFmtId="209" fontId="0" fillId="18" borderId="110" xfId="0" applyNumberFormat="1" applyFill="1" applyBorder="1" applyAlignment="1">
      <alignment horizontal="left"/>
    </xf>
    <xf numFmtId="0" fontId="0" fillId="18" borderId="113" xfId="0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200" fontId="0" fillId="18" borderId="20" xfId="0" applyNumberFormat="1" applyFill="1" applyBorder="1" applyAlignment="1">
      <alignment horizontal="center"/>
    </xf>
    <xf numFmtId="206" fontId="0" fillId="32" borderId="0" xfId="0" applyNumberFormat="1" applyFill="1" applyBorder="1" applyAlignment="1">
      <alignment horizontal="center"/>
    </xf>
    <xf numFmtId="206" fontId="0" fillId="32" borderId="47" xfId="0" applyNumberFormat="1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35" borderId="0" xfId="0" applyNumberFormat="1" applyFont="1" applyFill="1" applyAlignment="1">
      <alignment textRotation="90"/>
    </xf>
    <xf numFmtId="0" fontId="0" fillId="33" borderId="50" xfId="0" applyNumberFormat="1" applyFont="1" applyFill="1" applyBorder="1" applyAlignment="1">
      <alignment textRotation="90"/>
    </xf>
    <xf numFmtId="0" fontId="8" fillId="33" borderId="55" xfId="0" applyNumberFormat="1" applyFont="1" applyFill="1" applyBorder="1" applyAlignment="1">
      <alignment textRotation="90"/>
    </xf>
    <xf numFmtId="0" fontId="8" fillId="32" borderId="114" xfId="0" applyNumberFormat="1" applyFont="1" applyFill="1" applyBorder="1" applyAlignment="1">
      <alignment textRotation="90"/>
    </xf>
    <xf numFmtId="0" fontId="8" fillId="32" borderId="104" xfId="0" applyNumberFormat="1" applyFont="1" applyFill="1" applyBorder="1" applyAlignment="1">
      <alignment textRotation="90"/>
    </xf>
    <xf numFmtId="0" fontId="8" fillId="32" borderId="105" xfId="0" applyNumberFormat="1" applyFont="1" applyFill="1" applyBorder="1" applyAlignment="1">
      <alignment textRotation="90"/>
    </xf>
    <xf numFmtId="0" fontId="8" fillId="32" borderId="43" xfId="0" applyNumberFormat="1" applyFont="1" applyFill="1" applyBorder="1" applyAlignment="1">
      <alignment textRotation="90"/>
    </xf>
    <xf numFmtId="0" fontId="8" fillId="32" borderId="42" xfId="0" applyNumberFormat="1" applyFont="1" applyFill="1" applyBorder="1" applyAlignment="1">
      <alignment textRotation="90"/>
    </xf>
    <xf numFmtId="0" fontId="0" fillId="0" borderId="38" xfId="0" applyNumberFormat="1" applyFont="1" applyBorder="1" applyAlignment="1" applyProtection="1">
      <alignment textRotation="90"/>
      <protection/>
    </xf>
    <xf numFmtId="0" fontId="0" fillId="32" borderId="62" xfId="0" applyNumberFormat="1" applyFont="1" applyFill="1" applyBorder="1" applyAlignment="1" applyProtection="1">
      <alignment textRotation="90"/>
      <protection/>
    </xf>
    <xf numFmtId="0" fontId="0" fillId="32" borderId="0" xfId="0" applyNumberFormat="1" applyFont="1" applyFill="1" applyBorder="1" applyAlignment="1" applyProtection="1">
      <alignment textRotation="90"/>
      <protection/>
    </xf>
    <xf numFmtId="0" fontId="0" fillId="32" borderId="18" xfId="0" applyNumberFormat="1" applyFont="1" applyFill="1" applyBorder="1" applyAlignment="1" applyProtection="1">
      <alignment textRotation="90"/>
      <protection/>
    </xf>
    <xf numFmtId="0" fontId="0" fillId="0" borderId="0" xfId="0" applyNumberFormat="1" applyFont="1" applyAlignment="1" applyProtection="1">
      <alignment textRotation="90"/>
      <protection/>
    </xf>
    <xf numFmtId="0" fontId="0" fillId="0" borderId="0" xfId="0" applyNumberFormat="1" applyFont="1" applyAlignment="1">
      <alignment textRotation="90"/>
    </xf>
    <xf numFmtId="0" fontId="0" fillId="32" borderId="38" xfId="0" applyFill="1" applyBorder="1" applyAlignment="1" applyProtection="1">
      <alignment horizontal="left"/>
      <protection/>
    </xf>
    <xf numFmtId="201" fontId="1" fillId="0" borderId="104" xfId="0" applyNumberFormat="1" applyFont="1" applyBorder="1" applyAlignment="1">
      <alignment horizontal="right" indent="1"/>
    </xf>
    <xf numFmtId="201" fontId="0" fillId="0" borderId="54" xfId="0" applyNumberFormat="1" applyBorder="1" applyAlignment="1">
      <alignment horizontal="right" indent="1"/>
    </xf>
    <xf numFmtId="201" fontId="0" fillId="0" borderId="30" xfId="0" applyNumberFormat="1" applyBorder="1" applyAlignment="1">
      <alignment horizontal="right" indent="1"/>
    </xf>
    <xf numFmtId="201" fontId="0" fillId="0" borderId="53" xfId="0" applyNumberFormat="1" applyBorder="1" applyAlignment="1">
      <alignment horizontal="right" inden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208" fontId="1" fillId="35" borderId="0" xfId="0" applyNumberFormat="1" applyFont="1" applyFill="1" applyAlignment="1">
      <alignment/>
    </xf>
    <xf numFmtId="208" fontId="1" fillId="0" borderId="0" xfId="0" applyNumberFormat="1" applyFont="1" applyAlignment="1">
      <alignment/>
    </xf>
    <xf numFmtId="20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5" xfId="0" applyBorder="1" applyAlignment="1">
      <alignment/>
    </xf>
    <xf numFmtId="208" fontId="1" fillId="0" borderId="116" xfId="0" applyNumberFormat="1" applyFont="1" applyBorder="1" applyAlignment="1">
      <alignment/>
    </xf>
    <xf numFmtId="0" fontId="1" fillId="0" borderId="25" xfId="0" applyFont="1" applyBorder="1" applyAlignment="1">
      <alignment/>
    </xf>
    <xf numFmtId="208" fontId="1" fillId="0" borderId="3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208" fontId="1" fillId="0" borderId="47" xfId="0" applyNumberFormat="1" applyFont="1" applyBorder="1" applyAlignment="1">
      <alignment/>
    </xf>
    <xf numFmtId="208" fontId="1" fillId="0" borderId="28" xfId="0" applyNumberFormat="1" applyFont="1" applyBorder="1" applyAlignment="1">
      <alignment/>
    </xf>
    <xf numFmtId="201" fontId="8" fillId="34" borderId="13" xfId="0" applyNumberFormat="1" applyFont="1" applyFill="1" applyBorder="1" applyAlignment="1">
      <alignment horizontal="right"/>
    </xf>
    <xf numFmtId="201" fontId="11" fillId="18" borderId="58" xfId="0" applyNumberFormat="1" applyFont="1" applyFill="1" applyBorder="1" applyAlignment="1">
      <alignment horizontal="right"/>
    </xf>
    <xf numFmtId="201" fontId="0" fillId="0" borderId="38" xfId="0" applyNumberFormat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2" borderId="38" xfId="0" applyFill="1" applyBorder="1" applyAlignment="1">
      <alignment horizontal="center"/>
    </xf>
    <xf numFmtId="0" fontId="0" fillId="0" borderId="25" xfId="0" applyNumberFormat="1" applyBorder="1" applyAlignment="1" applyProtection="1">
      <alignment horizontal="center"/>
      <protection/>
    </xf>
    <xf numFmtId="0" fontId="0" fillId="32" borderId="14" xfId="0" applyNumberFormat="1" applyFill="1" applyBorder="1" applyAlignment="1">
      <alignment horizontal="center"/>
    </xf>
    <xf numFmtId="0" fontId="0" fillId="32" borderId="42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45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73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22" fillId="0" borderId="0" xfId="0" applyFont="1" applyAlignment="1">
      <alignment horizontal="left"/>
    </xf>
    <xf numFmtId="0" fontId="1" fillId="18" borderId="109" xfId="0" applyFont="1" applyFill="1" applyBorder="1" applyAlignment="1">
      <alignment horizontal="left"/>
    </xf>
    <xf numFmtId="209" fontId="1" fillId="18" borderId="110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8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202" fontId="1" fillId="36" borderId="94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/>
    </xf>
    <xf numFmtId="0" fontId="0" fillId="36" borderId="0" xfId="0" applyFill="1" applyAlignment="1">
      <alignment horizontal="left"/>
    </xf>
    <xf numFmtId="208" fontId="0" fillId="36" borderId="0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208" fontId="0" fillId="36" borderId="0" xfId="0" applyNumberFormat="1" applyFill="1" applyBorder="1" applyAlignment="1">
      <alignment horizontal="left"/>
    </xf>
    <xf numFmtId="1" fontId="8" fillId="35" borderId="42" xfId="0" applyNumberFormat="1" applyFont="1" applyFill="1" applyBorder="1" applyAlignment="1" applyProtection="1">
      <alignment horizontal="center"/>
      <protection/>
    </xf>
    <xf numFmtId="1" fontId="8" fillId="35" borderId="38" xfId="0" applyNumberFormat="1" applyFont="1" applyFill="1" applyBorder="1" applyAlignment="1" applyProtection="1">
      <alignment horizontal="center"/>
      <protection/>
    </xf>
    <xf numFmtId="1" fontId="8" fillId="35" borderId="41" xfId="0" applyNumberFormat="1" applyFont="1" applyFill="1" applyBorder="1" applyAlignment="1" applyProtection="1">
      <alignment horizontal="center"/>
      <protection/>
    </xf>
    <xf numFmtId="1" fontId="8" fillId="35" borderId="43" xfId="0" applyNumberFormat="1" applyFont="1" applyFill="1" applyBorder="1" applyAlignment="1" applyProtection="1">
      <alignment horizontal="center"/>
      <protection/>
    </xf>
    <xf numFmtId="1" fontId="8" fillId="35" borderId="0" xfId="0" applyNumberFormat="1" applyFont="1" applyFill="1" applyBorder="1" applyAlignment="1" applyProtection="1">
      <alignment horizontal="center"/>
      <protection/>
    </xf>
    <xf numFmtId="1" fontId="8" fillId="35" borderId="11" xfId="0" applyNumberFormat="1" applyFont="1" applyFill="1" applyBorder="1" applyAlignment="1" applyProtection="1">
      <alignment horizontal="center"/>
      <protection/>
    </xf>
    <xf numFmtId="1" fontId="8" fillId="35" borderId="117" xfId="0" applyNumberFormat="1" applyFont="1" applyFill="1" applyBorder="1" applyAlignment="1" applyProtection="1">
      <alignment horizontal="center"/>
      <protection/>
    </xf>
    <xf numFmtId="1" fontId="8" fillId="35" borderId="38" xfId="0" applyNumberFormat="1" applyFont="1" applyFill="1" applyBorder="1" applyAlignment="1" applyProtection="1">
      <alignment horizontal="center"/>
      <protection locked="0"/>
    </xf>
    <xf numFmtId="1" fontId="8" fillId="35" borderId="0" xfId="0" applyNumberFormat="1" applyFont="1" applyFill="1" applyBorder="1" applyAlignment="1" applyProtection="1">
      <alignment horizontal="center"/>
      <protection locked="0"/>
    </xf>
    <xf numFmtId="0" fontId="0" fillId="32" borderId="33" xfId="0" applyFill="1" applyBorder="1" applyAlignment="1">
      <alignment/>
    </xf>
    <xf numFmtId="201" fontId="0" fillId="32" borderId="118" xfId="0" applyNumberFormat="1" applyFill="1" applyBorder="1" applyAlignment="1">
      <alignment horizontal="right"/>
    </xf>
    <xf numFmtId="0" fontId="0" fillId="32" borderId="118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201" fontId="0" fillId="32" borderId="47" xfId="0" applyNumberFormat="1" applyFill="1" applyBorder="1" applyAlignment="1">
      <alignment horizontal="right"/>
    </xf>
    <xf numFmtId="215" fontId="0" fillId="32" borderId="47" xfId="0" applyNumberFormat="1" applyFill="1" applyBorder="1" applyAlignment="1">
      <alignment horizontal="center"/>
    </xf>
    <xf numFmtId="215" fontId="0" fillId="32" borderId="28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1" fillId="0" borderId="43" xfId="0" applyFont="1" applyBorder="1" applyAlignment="1">
      <alignment/>
    </xf>
    <xf numFmtId="0" fontId="0" fillId="0" borderId="43" xfId="0" applyBorder="1" applyAlignment="1">
      <alignment horizontal="right"/>
    </xf>
    <xf numFmtId="214" fontId="0" fillId="0" borderId="0" xfId="0" applyNumberFormat="1" applyBorder="1" applyAlignment="1">
      <alignment/>
    </xf>
    <xf numFmtId="214" fontId="1" fillId="0" borderId="46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55" xfId="0" applyBorder="1" applyAlignment="1">
      <alignment/>
    </xf>
    <xf numFmtId="0" fontId="22" fillId="0" borderId="119" xfId="0" applyFont="1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201" fontId="0" fillId="0" borderId="0" xfId="0" applyNumberFormat="1" applyBorder="1" applyAlignment="1">
      <alignment horizontal="center"/>
    </xf>
    <xf numFmtId="0" fontId="25" fillId="32" borderId="122" xfId="0" applyFont="1" applyFill="1" applyBorder="1" applyAlignment="1">
      <alignment horizontal="center" vertical="center" textRotation="90"/>
    </xf>
    <xf numFmtId="0" fontId="25" fillId="32" borderId="123" xfId="0" applyFont="1" applyFill="1" applyBorder="1" applyAlignment="1">
      <alignment horizontal="center" vertical="center" textRotation="90"/>
    </xf>
    <xf numFmtId="1" fontId="8" fillId="35" borderId="7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124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12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27" xfId="0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5" xfId="0" applyBorder="1" applyAlignment="1">
      <alignment/>
    </xf>
    <xf numFmtId="0" fontId="0" fillId="0" borderId="128" xfId="0" applyBorder="1" applyAlignment="1">
      <alignment horizontal="left"/>
    </xf>
    <xf numFmtId="0" fontId="0" fillId="0" borderId="124" xfId="0" applyBorder="1" applyAlignment="1">
      <alignment horizontal="left"/>
    </xf>
    <xf numFmtId="0" fontId="0" fillId="0" borderId="125" xfId="0" applyBorder="1" applyAlignment="1">
      <alignment horizontal="left"/>
    </xf>
    <xf numFmtId="0" fontId="0" fillId="0" borderId="128" xfId="0" applyFont="1" applyBorder="1" applyAlignment="1">
      <alignment horizontal="left"/>
    </xf>
    <xf numFmtId="0" fontId="0" fillId="0" borderId="124" xfId="0" applyFont="1" applyBorder="1" applyAlignment="1">
      <alignment horizontal="left"/>
    </xf>
    <xf numFmtId="0" fontId="0" fillId="0" borderId="125" xfId="0" applyFont="1" applyBorder="1" applyAlignment="1">
      <alignment horizontal="left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/>
    </xf>
    <xf numFmtId="0" fontId="0" fillId="0" borderId="130" xfId="0" applyBorder="1" applyAlignment="1">
      <alignment horizontal="center"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1" fillId="0" borderId="132" xfId="0" applyFont="1" applyBorder="1" applyAlignment="1">
      <alignment/>
    </xf>
    <xf numFmtId="0" fontId="1" fillId="0" borderId="133" xfId="0" applyFont="1" applyBorder="1" applyAlignment="1">
      <alignment horizontal="center"/>
    </xf>
    <xf numFmtId="0" fontId="1" fillId="0" borderId="133" xfId="0" applyFont="1" applyBorder="1" applyAlignment="1">
      <alignment/>
    </xf>
    <xf numFmtId="0" fontId="1" fillId="0" borderId="13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8" xfId="0" applyFont="1" applyBorder="1" applyAlignment="1">
      <alignment/>
    </xf>
    <xf numFmtId="0" fontId="0" fillId="0" borderId="1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27" xfId="0" applyBorder="1" applyAlignment="1">
      <alignment/>
    </xf>
    <xf numFmtId="0" fontId="1" fillId="0" borderId="132" xfId="0" applyFont="1" applyBorder="1" applyAlignment="1">
      <alignment horizontal="center"/>
    </xf>
    <xf numFmtId="0" fontId="1" fillId="0" borderId="133" xfId="0" applyFont="1" applyBorder="1" applyAlignment="1">
      <alignment/>
    </xf>
    <xf numFmtId="0" fontId="1" fillId="0" borderId="134" xfId="0" applyFont="1" applyBorder="1" applyAlignment="1">
      <alignment/>
    </xf>
    <xf numFmtId="0" fontId="0" fillId="0" borderId="135" xfId="0" applyFont="1" applyFill="1" applyBorder="1" applyAlignment="1" applyProtection="1">
      <alignment horizontal="center"/>
      <protection/>
    </xf>
    <xf numFmtId="1" fontId="0" fillId="35" borderId="43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/>
      <protection locked="0"/>
    </xf>
    <xf numFmtId="1" fontId="0" fillId="35" borderId="43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>
      <alignment horizontal="center"/>
    </xf>
    <xf numFmtId="1" fontId="0" fillId="35" borderId="42" xfId="0" applyNumberFormat="1" applyFont="1" applyFill="1" applyBorder="1" applyAlignment="1" applyProtection="1">
      <alignment horizontal="center"/>
      <protection locked="0"/>
    </xf>
    <xf numFmtId="1" fontId="0" fillId="35" borderId="38" xfId="0" applyNumberFormat="1" applyFont="1" applyFill="1" applyBorder="1" applyAlignment="1" applyProtection="1">
      <alignment horizontal="center"/>
      <protection locked="0"/>
    </xf>
    <xf numFmtId="1" fontId="0" fillId="35" borderId="73" xfId="0" applyNumberFormat="1" applyFont="1" applyFill="1" applyBorder="1" applyAlignment="1" applyProtection="1">
      <alignment horizontal="center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0" fillId="0" borderId="136" xfId="0" applyFont="1" applyBorder="1" applyAlignment="1" applyProtection="1">
      <alignment horizontal="left"/>
      <protection/>
    </xf>
    <xf numFmtId="214" fontId="1" fillId="32" borderId="0" xfId="0" applyNumberFormat="1" applyFont="1" applyFill="1" applyBorder="1" applyAlignment="1">
      <alignment horizontal="center"/>
    </xf>
    <xf numFmtId="214" fontId="1" fillId="32" borderId="46" xfId="0" applyNumberFormat="1" applyFont="1" applyFill="1" applyBorder="1" applyAlignment="1">
      <alignment horizontal="center"/>
    </xf>
    <xf numFmtId="0" fontId="0" fillId="33" borderId="50" xfId="0" applyFill="1" applyBorder="1" applyAlignment="1">
      <alignment horizontal="right"/>
    </xf>
    <xf numFmtId="0" fontId="1" fillId="18" borderId="0" xfId="0" applyFont="1" applyFill="1" applyBorder="1" applyAlignment="1" applyProtection="1">
      <alignment horizontal="center"/>
      <protection/>
    </xf>
    <xf numFmtId="201" fontId="1" fillId="18" borderId="18" xfId="0" applyNumberFormat="1" applyFont="1" applyFill="1" applyBorder="1" applyAlignment="1" applyProtection="1">
      <alignment horizontal="center"/>
      <protection/>
    </xf>
    <xf numFmtId="208" fontId="1" fillId="18" borderId="62" xfId="0" applyNumberFormat="1" applyFont="1" applyFill="1" applyBorder="1" applyAlignment="1" applyProtection="1">
      <alignment horizontal="center"/>
      <protection/>
    </xf>
    <xf numFmtId="0" fontId="0" fillId="0" borderId="137" xfId="0" applyBorder="1" applyAlignment="1" applyProtection="1">
      <alignment horizontal="center"/>
      <protection/>
    </xf>
    <xf numFmtId="0" fontId="1" fillId="32" borderId="43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0" borderId="138" xfId="0" applyBorder="1" applyAlignment="1" applyProtection="1">
      <alignment horizontal="center"/>
      <protection/>
    </xf>
    <xf numFmtId="49" fontId="18" fillId="33" borderId="73" xfId="0" applyNumberFormat="1" applyFont="1" applyFill="1" applyBorder="1" applyAlignment="1">
      <alignment horizontal="center"/>
    </xf>
    <xf numFmtId="0" fontId="18" fillId="33" borderId="56" xfId="0" applyNumberFormat="1" applyFont="1" applyFill="1" applyBorder="1" applyAlignment="1">
      <alignment horizontal="center"/>
    </xf>
    <xf numFmtId="0" fontId="11" fillId="18" borderId="18" xfId="0" applyFont="1" applyFill="1" applyBorder="1" applyAlignment="1" applyProtection="1">
      <alignment horizontal="right"/>
      <protection/>
    </xf>
    <xf numFmtId="0" fontId="8" fillId="32" borderId="139" xfId="0" applyFont="1" applyFill="1" applyBorder="1" applyAlignment="1" applyProtection="1">
      <alignment horizontal="right" vertical="center"/>
      <protection/>
    </xf>
    <xf numFmtId="0" fontId="8" fillId="32" borderId="0" xfId="0" applyFont="1" applyFill="1" applyBorder="1" applyAlignment="1" applyProtection="1">
      <alignment horizontal="right" vertical="center"/>
      <protection/>
    </xf>
    <xf numFmtId="0" fontId="11" fillId="18" borderId="62" xfId="0" applyFont="1" applyFill="1" applyBorder="1" applyAlignment="1" applyProtection="1">
      <alignment horizontal="right"/>
      <protection/>
    </xf>
    <xf numFmtId="0" fontId="8" fillId="32" borderId="140" xfId="0" applyFont="1" applyFill="1" applyBorder="1" applyAlignment="1" applyProtection="1">
      <alignment horizontal="right" vertical="center"/>
      <protection/>
    </xf>
    <xf numFmtId="0" fontId="8" fillId="32" borderId="18" xfId="0" applyFont="1" applyFill="1" applyBorder="1" applyAlignment="1" applyProtection="1">
      <alignment horizontal="right" vertical="center"/>
      <protection/>
    </xf>
    <xf numFmtId="0" fontId="11" fillId="18" borderId="0" xfId="0" applyFont="1" applyFill="1" applyBorder="1" applyAlignment="1" applyProtection="1">
      <alignment horizontal="right"/>
      <protection/>
    </xf>
    <xf numFmtId="0" fontId="25" fillId="32" borderId="141" xfId="0" applyFont="1" applyFill="1" applyBorder="1" applyAlignment="1">
      <alignment horizontal="center" vertical="center" textRotation="90"/>
    </xf>
    <xf numFmtId="0" fontId="25" fillId="32" borderId="122" xfId="0" applyFont="1" applyFill="1" applyBorder="1" applyAlignment="1">
      <alignment horizontal="center" vertical="center" textRotation="90"/>
    </xf>
    <xf numFmtId="1" fontId="12" fillId="35" borderId="18" xfId="0" applyNumberFormat="1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44" fontId="15" fillId="33" borderId="50" xfId="59" applyFont="1" applyFill="1" applyBorder="1" applyAlignment="1">
      <alignment horizontal="center"/>
    </xf>
    <xf numFmtId="49" fontId="18" fillId="33" borderId="56" xfId="0" applyNumberFormat="1" applyFont="1" applyFill="1" applyBorder="1" applyAlignment="1">
      <alignment horizontal="center"/>
    </xf>
    <xf numFmtId="0" fontId="18" fillId="33" borderId="5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3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" fillId="0" borderId="85" xfId="0" applyFont="1" applyBorder="1" applyAlignment="1" applyProtection="1">
      <alignment horizontal="left"/>
      <protection/>
    </xf>
    <xf numFmtId="0" fontId="1" fillId="0" borderId="86" xfId="0" applyFont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 horizontal="left"/>
      <protection/>
    </xf>
    <xf numFmtId="0" fontId="1" fillId="0" borderId="85" xfId="0" applyNumberFormat="1" applyFont="1" applyBorder="1" applyAlignment="1" applyProtection="1">
      <alignment horizontal="left"/>
      <protection/>
    </xf>
    <xf numFmtId="0" fontId="1" fillId="0" borderId="86" xfId="0" applyNumberFormat="1" applyFont="1" applyBorder="1" applyAlignment="1" applyProtection="1">
      <alignment horizontal="left"/>
      <protection/>
    </xf>
    <xf numFmtId="0" fontId="1" fillId="0" borderId="87" xfId="0" applyNumberFormat="1" applyFont="1" applyBorder="1" applyAlignment="1" applyProtection="1">
      <alignment horizontal="left"/>
      <protection/>
    </xf>
    <xf numFmtId="0" fontId="1" fillId="0" borderId="142" xfId="0" applyFont="1" applyBorder="1" applyAlignment="1" applyProtection="1">
      <alignment horizontal="left"/>
      <protection/>
    </xf>
    <xf numFmtId="0" fontId="1" fillId="0" borderId="143" xfId="0" applyFont="1" applyBorder="1" applyAlignment="1" applyProtection="1">
      <alignment horizontal="left"/>
      <protection/>
    </xf>
    <xf numFmtId="0" fontId="1" fillId="0" borderId="144" xfId="0" applyFont="1" applyBorder="1" applyAlignment="1" applyProtection="1">
      <alignment horizontal="left"/>
      <protection/>
    </xf>
    <xf numFmtId="0" fontId="3" fillId="32" borderId="0" xfId="0" applyFont="1" applyFill="1" applyAlignment="1">
      <alignment horizontal="center"/>
    </xf>
    <xf numFmtId="0" fontId="1" fillId="0" borderId="145" xfId="0" applyFont="1" applyBorder="1" applyAlignment="1" applyProtection="1">
      <alignment horizontal="left"/>
      <protection/>
    </xf>
    <xf numFmtId="0" fontId="1" fillId="0" borderId="146" xfId="0" applyFont="1" applyBorder="1" applyAlignment="1" applyProtection="1">
      <alignment horizontal="left"/>
      <protection/>
    </xf>
    <xf numFmtId="0" fontId="1" fillId="0" borderId="145" xfId="0" applyFont="1" applyBorder="1" applyAlignment="1" applyProtection="1">
      <alignment horizontal="center"/>
      <protection/>
    </xf>
    <xf numFmtId="0" fontId="1" fillId="0" borderId="146" xfId="0" applyFont="1" applyBorder="1" applyAlignment="1" applyProtection="1">
      <alignment horizontal="center"/>
      <protection/>
    </xf>
    <xf numFmtId="0" fontId="1" fillId="32" borderId="33" xfId="0" applyFont="1" applyFill="1" applyBorder="1" applyAlignment="1">
      <alignment horizontal="center"/>
    </xf>
    <xf numFmtId="0" fontId="1" fillId="32" borderId="118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44" fontId="12" fillId="32" borderId="42" xfId="59" applyFont="1" applyFill="1" applyBorder="1" applyAlignment="1">
      <alignment horizontal="center" vertical="center"/>
    </xf>
    <xf numFmtId="44" fontId="12" fillId="32" borderId="38" xfId="59" applyFont="1" applyFill="1" applyBorder="1" applyAlignment="1">
      <alignment horizontal="center" vertical="center"/>
    </xf>
    <xf numFmtId="44" fontId="12" fillId="32" borderId="45" xfId="59" applyFont="1" applyFill="1" applyBorder="1" applyAlignment="1">
      <alignment horizontal="center" vertical="center"/>
    </xf>
    <xf numFmtId="44" fontId="12" fillId="32" borderId="43" xfId="59" applyFont="1" applyFill="1" applyBorder="1" applyAlignment="1">
      <alignment horizontal="center" vertical="center"/>
    </xf>
    <xf numFmtId="44" fontId="12" fillId="32" borderId="0" xfId="59" applyFont="1" applyFill="1" applyBorder="1" applyAlignment="1">
      <alignment horizontal="center" vertical="center"/>
    </xf>
    <xf numFmtId="44" fontId="12" fillId="32" borderId="46" xfId="59" applyFont="1" applyFill="1" applyBorder="1" applyAlignment="1">
      <alignment horizontal="center" vertical="center"/>
    </xf>
    <xf numFmtId="44" fontId="12" fillId="32" borderId="73" xfId="59" applyFont="1" applyFill="1" applyBorder="1" applyAlignment="1">
      <alignment horizontal="center" vertical="center"/>
    </xf>
    <xf numFmtId="44" fontId="12" fillId="32" borderId="56" xfId="59" applyFont="1" applyFill="1" applyBorder="1" applyAlignment="1">
      <alignment horizontal="center" vertical="center"/>
    </xf>
    <xf numFmtId="44" fontId="12" fillId="32" borderId="55" xfId="59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18" borderId="147" xfId="0" applyFont="1" applyFill="1" applyBorder="1" applyAlignment="1" applyProtection="1">
      <alignment horizontal="right" vertical="center"/>
      <protection/>
    </xf>
    <xf numFmtId="0" fontId="11" fillId="18" borderId="148" xfId="0" applyFont="1" applyFill="1" applyBorder="1" applyAlignment="1" applyProtection="1">
      <alignment horizontal="right" vertical="center"/>
      <protection/>
    </xf>
    <xf numFmtId="208" fontId="1" fillId="18" borderId="149" xfId="0" applyNumberFormat="1" applyFont="1" applyFill="1" applyBorder="1" applyAlignment="1" applyProtection="1">
      <alignment horizontal="center" vertical="center"/>
      <protection locked="0"/>
    </xf>
    <xf numFmtId="208" fontId="1" fillId="18" borderId="150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4" fillId="32" borderId="0" xfId="0" applyNumberFormat="1" applyFont="1" applyFill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32.emf" /><Relationship Id="rId3" Type="http://schemas.openxmlformats.org/officeDocument/2006/relationships/image" Target="../media/image30.emf" /><Relationship Id="rId4" Type="http://schemas.openxmlformats.org/officeDocument/2006/relationships/image" Target="../media/image2.emf" /><Relationship Id="rId5" Type="http://schemas.openxmlformats.org/officeDocument/2006/relationships/image" Target="../media/image28.emf" /><Relationship Id="rId6" Type="http://schemas.openxmlformats.org/officeDocument/2006/relationships/image" Target="../media/image5.emf" /><Relationship Id="rId7" Type="http://schemas.openxmlformats.org/officeDocument/2006/relationships/image" Target="../media/image34.emf" /><Relationship Id="rId8" Type="http://schemas.openxmlformats.org/officeDocument/2006/relationships/image" Target="../media/image6.emf" /><Relationship Id="rId9" Type="http://schemas.openxmlformats.org/officeDocument/2006/relationships/image" Target="../media/image22.emf" /><Relationship Id="rId10" Type="http://schemas.openxmlformats.org/officeDocument/2006/relationships/image" Target="../media/image23.emf" /><Relationship Id="rId11" Type="http://schemas.openxmlformats.org/officeDocument/2006/relationships/image" Target="../media/image31.emf" /><Relationship Id="rId12" Type="http://schemas.openxmlformats.org/officeDocument/2006/relationships/image" Target="../media/image29.emf" /><Relationship Id="rId13" Type="http://schemas.openxmlformats.org/officeDocument/2006/relationships/image" Target="../media/image9.emf" /><Relationship Id="rId14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5.emf" /><Relationship Id="rId3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wmf" /><Relationship Id="rId2" Type="http://schemas.openxmlformats.org/officeDocument/2006/relationships/image" Target="../media/image16.emf" /><Relationship Id="rId3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27.emf" /><Relationship Id="rId3" Type="http://schemas.openxmlformats.org/officeDocument/2006/relationships/image" Target="../media/image18.emf" /><Relationship Id="rId4" Type="http://schemas.openxmlformats.org/officeDocument/2006/relationships/image" Target="../media/image8.emf" /><Relationship Id="rId5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Relationship Id="rId5" Type="http://schemas.openxmlformats.org/officeDocument/2006/relationships/image" Target="../media/image19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1447800</xdr:colOff>
      <xdr:row>0</xdr:row>
      <xdr:rowOff>19050</xdr:rowOff>
    </xdr:from>
    <xdr:to>
      <xdr:col>13</xdr:col>
      <xdr:colOff>314325</xdr:colOff>
      <xdr:row>0</xdr:row>
      <xdr:rowOff>752475</xdr:rowOff>
    </xdr:to>
    <xdr:pic>
      <xdr:nvPicPr>
        <xdr:cNvPr id="1" name="Picture 42" descr="Logo_300_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190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247650</xdr:rowOff>
    </xdr:from>
    <xdr:to>
      <xdr:col>3</xdr:col>
      <xdr:colOff>1495425</xdr:colOff>
      <xdr:row>0</xdr:row>
      <xdr:rowOff>561975</xdr:rowOff>
    </xdr:to>
    <xdr:pic>
      <xdr:nvPicPr>
        <xdr:cNvPr id="2" name="T_Eingab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4765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0</xdr:row>
      <xdr:rowOff>266700</xdr:rowOff>
    </xdr:from>
    <xdr:to>
      <xdr:col>27</xdr:col>
      <xdr:colOff>400050</xdr:colOff>
      <xdr:row>0</xdr:row>
      <xdr:rowOff>581025</xdr:rowOff>
    </xdr:to>
    <xdr:pic>
      <xdr:nvPicPr>
        <xdr:cNvPr id="3" name="RangAb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26670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483</xdr:row>
      <xdr:rowOff>0</xdr:rowOff>
    </xdr:from>
    <xdr:to>
      <xdr:col>8</xdr:col>
      <xdr:colOff>0</xdr:colOff>
      <xdr:row>484</xdr:row>
      <xdr:rowOff>0</xdr:rowOff>
    </xdr:to>
    <xdr:pic>
      <xdr:nvPicPr>
        <xdr:cNvPr id="4" name="BN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37099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294</xdr:row>
      <xdr:rowOff>0</xdr:rowOff>
    </xdr:from>
    <xdr:to>
      <xdr:col>1</xdr:col>
      <xdr:colOff>371475</xdr:colOff>
      <xdr:row>295</xdr:row>
      <xdr:rowOff>0</xdr:rowOff>
    </xdr:to>
    <xdr:pic>
      <xdr:nvPicPr>
        <xdr:cNvPr id="5" name="Einfügen_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29743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247650</xdr:rowOff>
    </xdr:from>
    <xdr:to>
      <xdr:col>7</xdr:col>
      <xdr:colOff>371475</xdr:colOff>
      <xdr:row>0</xdr:row>
      <xdr:rowOff>561975</xdr:rowOff>
    </xdr:to>
    <xdr:pic>
      <xdr:nvPicPr>
        <xdr:cNvPr id="6" name="T_Einfügen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254</xdr:row>
      <xdr:rowOff>0</xdr:rowOff>
    </xdr:from>
    <xdr:to>
      <xdr:col>1</xdr:col>
      <xdr:colOff>371475</xdr:colOff>
      <xdr:row>255</xdr:row>
      <xdr:rowOff>0</xdr:rowOff>
    </xdr:to>
    <xdr:pic>
      <xdr:nvPicPr>
        <xdr:cNvPr id="7" name="Einfügen_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86213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371475</xdr:colOff>
      <xdr:row>214</xdr:row>
      <xdr:rowOff>190500</xdr:rowOff>
    </xdr:to>
    <xdr:pic>
      <xdr:nvPicPr>
        <xdr:cNvPr id="8" name="Einfügen_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627822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174</xdr:row>
      <xdr:rowOff>38100</xdr:rowOff>
    </xdr:from>
    <xdr:to>
      <xdr:col>1</xdr:col>
      <xdr:colOff>371475</xdr:colOff>
      <xdr:row>174</xdr:row>
      <xdr:rowOff>190500</xdr:rowOff>
    </xdr:to>
    <xdr:pic>
      <xdr:nvPicPr>
        <xdr:cNvPr id="9" name="Einfügen_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39731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134</xdr:row>
      <xdr:rowOff>38100</xdr:rowOff>
    </xdr:from>
    <xdr:to>
      <xdr:col>1</xdr:col>
      <xdr:colOff>371475</xdr:colOff>
      <xdr:row>134</xdr:row>
      <xdr:rowOff>190500</xdr:rowOff>
    </xdr:to>
    <xdr:pic>
      <xdr:nvPicPr>
        <xdr:cNvPr id="10" name="Einfügen_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163002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0</xdr:rowOff>
    </xdr:from>
    <xdr:to>
      <xdr:col>1</xdr:col>
      <xdr:colOff>371475</xdr:colOff>
      <xdr:row>94</xdr:row>
      <xdr:rowOff>190500</xdr:rowOff>
    </xdr:to>
    <xdr:pic>
      <xdr:nvPicPr>
        <xdr:cNvPr id="11" name="Einfügen_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2487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1</xdr:col>
      <xdr:colOff>371475</xdr:colOff>
      <xdr:row>54</xdr:row>
      <xdr:rowOff>200025</xdr:rowOff>
    </xdr:to>
    <xdr:pic>
      <xdr:nvPicPr>
        <xdr:cNvPr id="12" name="Einfügen_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693420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334</xdr:row>
      <xdr:rowOff>0</xdr:rowOff>
    </xdr:from>
    <xdr:to>
      <xdr:col>1</xdr:col>
      <xdr:colOff>371475</xdr:colOff>
      <xdr:row>335</xdr:row>
      <xdr:rowOff>0</xdr:rowOff>
    </xdr:to>
    <xdr:pic>
      <xdr:nvPicPr>
        <xdr:cNvPr id="13" name="Einfügen_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77653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374</xdr:row>
      <xdr:rowOff>0</xdr:rowOff>
    </xdr:from>
    <xdr:to>
      <xdr:col>1</xdr:col>
      <xdr:colOff>371475</xdr:colOff>
      <xdr:row>375</xdr:row>
      <xdr:rowOff>0</xdr:rowOff>
    </xdr:to>
    <xdr:pic>
      <xdr:nvPicPr>
        <xdr:cNvPr id="14" name="Einfügen_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04800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414</xdr:row>
      <xdr:rowOff>0</xdr:rowOff>
    </xdr:from>
    <xdr:to>
      <xdr:col>1</xdr:col>
      <xdr:colOff>371475</xdr:colOff>
      <xdr:row>415</xdr:row>
      <xdr:rowOff>0</xdr:rowOff>
    </xdr:to>
    <xdr:pic>
      <xdr:nvPicPr>
        <xdr:cNvPr id="15" name="Einfügen_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359467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454</xdr:row>
      <xdr:rowOff>0</xdr:rowOff>
    </xdr:from>
    <xdr:to>
      <xdr:col>1</xdr:col>
      <xdr:colOff>371475</xdr:colOff>
      <xdr:row>455</xdr:row>
      <xdr:rowOff>0</xdr:rowOff>
    </xdr:to>
    <xdr:pic>
      <xdr:nvPicPr>
        <xdr:cNvPr id="16" name="Einfügen_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63093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19050</xdr:rowOff>
    </xdr:from>
    <xdr:to>
      <xdr:col>1</xdr:col>
      <xdr:colOff>361950</xdr:colOff>
      <xdr:row>15</xdr:row>
      <xdr:rowOff>19050</xdr:rowOff>
    </xdr:to>
    <xdr:pic>
      <xdr:nvPicPr>
        <xdr:cNvPr id="17" name="Einfügen_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34480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266700</xdr:rowOff>
    </xdr:from>
    <xdr:to>
      <xdr:col>3</xdr:col>
      <xdr:colOff>95250</xdr:colOff>
      <xdr:row>0</xdr:row>
      <xdr:rowOff>581025</xdr:rowOff>
    </xdr:to>
    <xdr:pic>
      <xdr:nvPicPr>
        <xdr:cNvPr id="18" name="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667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485</xdr:row>
      <xdr:rowOff>161925</xdr:rowOff>
    </xdr:from>
    <xdr:to>
      <xdr:col>1</xdr:col>
      <xdr:colOff>381000</xdr:colOff>
      <xdr:row>487</xdr:row>
      <xdr:rowOff>28575</xdr:rowOff>
    </xdr:to>
    <xdr:pic>
      <xdr:nvPicPr>
        <xdr:cNvPr id="19" name="Such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675" y="3772852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38100</xdr:rowOff>
    </xdr:from>
    <xdr:to>
      <xdr:col>27</xdr:col>
      <xdr:colOff>381000</xdr:colOff>
      <xdr:row>1</xdr:row>
      <xdr:rowOff>295275</xdr:rowOff>
    </xdr:to>
    <xdr:pic>
      <xdr:nvPicPr>
        <xdr:cNvPr id="20" name="Maste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48925" y="80010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1104900</xdr:colOff>
      <xdr:row>484</xdr:row>
      <xdr:rowOff>19050</xdr:rowOff>
    </xdr:from>
    <xdr:to>
      <xdr:col>10</xdr:col>
      <xdr:colOff>19050</xdr:colOff>
      <xdr:row>485</xdr:row>
      <xdr:rowOff>95250</xdr:rowOff>
    </xdr:to>
    <xdr:pic>
      <xdr:nvPicPr>
        <xdr:cNvPr id="21" name="Mit_CS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95800" y="3738562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476250</xdr:rowOff>
    </xdr:from>
    <xdr:to>
      <xdr:col>22</xdr:col>
      <xdr:colOff>342900</xdr:colOff>
      <xdr:row>1</xdr:row>
      <xdr:rowOff>19050</xdr:rowOff>
    </xdr:to>
    <xdr:pic>
      <xdr:nvPicPr>
        <xdr:cNvPr id="22" name="Überschrif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476250"/>
          <a:ext cx="2771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493</xdr:row>
      <xdr:rowOff>142875</xdr:rowOff>
    </xdr:from>
    <xdr:to>
      <xdr:col>27</xdr:col>
      <xdr:colOff>0</xdr:colOff>
      <xdr:row>497</xdr:row>
      <xdr:rowOff>9525</xdr:rowOff>
    </xdr:to>
    <xdr:pic>
      <xdr:nvPicPr>
        <xdr:cNvPr id="23" name="Druck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01225" y="3913822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247650</xdr:rowOff>
    </xdr:from>
    <xdr:to>
      <xdr:col>9</xdr:col>
      <xdr:colOff>1400175</xdr:colOff>
      <xdr:row>0</xdr:row>
      <xdr:rowOff>561975</xdr:rowOff>
    </xdr:to>
    <xdr:pic>
      <xdr:nvPicPr>
        <xdr:cNvPr id="24" name="T_Berechnu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14</xdr:col>
      <xdr:colOff>438150</xdr:colOff>
      <xdr:row>0</xdr:row>
      <xdr:rowOff>276225</xdr:rowOff>
    </xdr:to>
    <xdr:pic>
      <xdr:nvPicPr>
        <xdr:cNvPr id="1" name="E_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0</xdr:colOff>
      <xdr:row>0</xdr:row>
      <xdr:rowOff>276225</xdr:rowOff>
    </xdr:to>
    <xdr:pic>
      <xdr:nvPicPr>
        <xdr:cNvPr id="2" name="E_H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9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1238250</xdr:colOff>
      <xdr:row>0</xdr:row>
      <xdr:rowOff>9525</xdr:rowOff>
    </xdr:from>
    <xdr:to>
      <xdr:col>13</xdr:col>
      <xdr:colOff>1676400</xdr:colOff>
      <xdr:row>0</xdr:row>
      <xdr:rowOff>276225</xdr:rowOff>
    </xdr:to>
    <xdr:pic>
      <xdr:nvPicPr>
        <xdr:cNvPr id="3" name="E_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0</xdr:row>
      <xdr:rowOff>57150</xdr:rowOff>
    </xdr:from>
    <xdr:to>
      <xdr:col>17</xdr:col>
      <xdr:colOff>66675</xdr:colOff>
      <xdr:row>0</xdr:row>
      <xdr:rowOff>342900</xdr:rowOff>
    </xdr:to>
    <xdr:pic>
      <xdr:nvPicPr>
        <xdr:cNvPr id="1" name="Brut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726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0</xdr:row>
      <xdr:rowOff>57150</xdr:rowOff>
    </xdr:from>
    <xdr:to>
      <xdr:col>18</xdr:col>
      <xdr:colOff>285750</xdr:colOff>
      <xdr:row>0</xdr:row>
      <xdr:rowOff>342900</xdr:rowOff>
    </xdr:to>
    <xdr:pic>
      <xdr:nvPicPr>
        <xdr:cNvPr id="2" name="Nett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203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57150</xdr:rowOff>
    </xdr:from>
    <xdr:to>
      <xdr:col>19</xdr:col>
      <xdr:colOff>504825</xdr:colOff>
      <xdr:row>0</xdr:row>
      <xdr:rowOff>342900</xdr:rowOff>
    </xdr:to>
    <xdr:pic>
      <xdr:nvPicPr>
        <xdr:cNvPr id="3" name="BS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0680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57150</xdr:rowOff>
    </xdr:from>
    <xdr:to>
      <xdr:col>16</xdr:col>
      <xdr:colOff>638175</xdr:colOff>
      <xdr:row>0</xdr:row>
      <xdr:rowOff>342900</xdr:rowOff>
    </xdr:to>
    <xdr:pic>
      <xdr:nvPicPr>
        <xdr:cNvPr id="4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57150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18</xdr:row>
      <xdr:rowOff>95250</xdr:rowOff>
    </xdr:from>
    <xdr:to>
      <xdr:col>3</xdr:col>
      <xdr:colOff>1400175</xdr:colOff>
      <xdr:row>27</xdr:row>
      <xdr:rowOff>104775</xdr:rowOff>
    </xdr:to>
    <xdr:pic>
      <xdr:nvPicPr>
        <xdr:cNvPr id="1" name="Picture 12" descr="GC 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86100"/>
          <a:ext cx="1238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19050</xdr:colOff>
      <xdr:row>34</xdr:row>
      <xdr:rowOff>95250</xdr:rowOff>
    </xdr:to>
    <xdr:pic>
      <xdr:nvPicPr>
        <xdr:cNvPr id="2" name="Berechn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31495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4</xdr:col>
      <xdr:colOff>19050</xdr:colOff>
      <xdr:row>37</xdr:row>
      <xdr:rowOff>152400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87692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21</xdr:row>
      <xdr:rowOff>0</xdr:rowOff>
    </xdr:from>
    <xdr:to>
      <xdr:col>19</xdr:col>
      <xdr:colOff>114300</xdr:colOff>
      <xdr:row>34</xdr:row>
      <xdr:rowOff>142875</xdr:rowOff>
    </xdr:to>
    <xdr:pic>
      <xdr:nvPicPr>
        <xdr:cNvPr id="1" name="Picture 17" descr="Logo_300_groß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62850" y="3752850"/>
          <a:ext cx="3133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</xdr:colOff>
      <xdr:row>4</xdr:row>
      <xdr:rowOff>0</xdr:rowOff>
    </xdr:to>
    <xdr:pic>
      <xdr:nvPicPr>
        <xdr:cNvPr id="2" name="Rangfol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4667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66725"/>
          <a:ext cx="18288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44</xdr:row>
      <xdr:rowOff>152400</xdr:rowOff>
    </xdr:from>
    <xdr:to>
      <xdr:col>20</xdr:col>
      <xdr:colOff>9525</xdr:colOff>
      <xdr:row>46</xdr:row>
      <xdr:rowOff>104775</xdr:rowOff>
    </xdr:to>
    <xdr:pic>
      <xdr:nvPicPr>
        <xdr:cNvPr id="4" name="Umschaltung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76676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45</xdr:row>
      <xdr:rowOff>0</xdr:rowOff>
    </xdr:from>
    <xdr:to>
      <xdr:col>3</xdr:col>
      <xdr:colOff>723900</xdr:colOff>
      <xdr:row>46</xdr:row>
      <xdr:rowOff>114300</xdr:rowOff>
    </xdr:to>
    <xdr:pic>
      <xdr:nvPicPr>
        <xdr:cNvPr id="5" name="Umschaltun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76771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352425</xdr:rowOff>
    </xdr:from>
    <xdr:to>
      <xdr:col>12</xdr:col>
      <xdr:colOff>0</xdr:colOff>
      <xdr:row>4</xdr:row>
      <xdr:rowOff>9525</xdr:rowOff>
    </xdr:to>
    <xdr:pic>
      <xdr:nvPicPr>
        <xdr:cNvPr id="1" name="Ran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57200"/>
          <a:ext cx="10001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1533525</xdr:colOff>
      <xdr:row>4</xdr:row>
      <xdr:rowOff>0</xdr:rowOff>
    </xdr:to>
    <xdr:pic>
      <xdr:nvPicPr>
        <xdr:cNvPr id="2" name="Reset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67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1533525</xdr:colOff>
      <xdr:row>26</xdr:row>
      <xdr:rowOff>0</xdr:rowOff>
    </xdr:to>
    <xdr:pic>
      <xdr:nvPicPr>
        <xdr:cNvPr id="3" name="Rese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438650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352425</xdr:rowOff>
    </xdr:from>
    <xdr:to>
      <xdr:col>12</xdr:col>
      <xdr:colOff>9525</xdr:colOff>
      <xdr:row>26</xdr:row>
      <xdr:rowOff>0</xdr:rowOff>
    </xdr:to>
    <xdr:pic>
      <xdr:nvPicPr>
        <xdr:cNvPr id="4" name="Rang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4429125"/>
          <a:ext cx="10096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752475</xdr:colOff>
      <xdr:row>42</xdr:row>
      <xdr:rowOff>161925</xdr:rowOff>
    </xdr:from>
    <xdr:to>
      <xdr:col>3</xdr:col>
      <xdr:colOff>762000</xdr:colOff>
      <xdr:row>44</xdr:row>
      <xdr:rowOff>104775</xdr:rowOff>
    </xdr:to>
    <xdr:pic>
      <xdr:nvPicPr>
        <xdr:cNvPr id="5" name="Umschaltung_J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771525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733425</xdr:colOff>
      <xdr:row>43</xdr:row>
      <xdr:rowOff>0</xdr:rowOff>
    </xdr:from>
    <xdr:to>
      <xdr:col>12</xdr:col>
      <xdr:colOff>19050</xdr:colOff>
      <xdr:row>44</xdr:row>
      <xdr:rowOff>114300</xdr:rowOff>
    </xdr:to>
    <xdr:pic>
      <xdr:nvPicPr>
        <xdr:cNvPr id="6" name="Umschaltung_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772477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nkwei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Gont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iefensb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Bluden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Memming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angenste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ppersw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vensbu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aldkir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Owing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eissens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Rankweil</v>
          </cell>
        </row>
        <row r="6">
          <cell r="B6" t="str">
            <v>Fuchs, Alfred</v>
          </cell>
          <cell r="C6">
            <v>8</v>
          </cell>
        </row>
        <row r="7">
          <cell r="B7" t="str">
            <v>Wiesinger, Walter</v>
          </cell>
          <cell r="C7">
            <v>9.5</v>
          </cell>
        </row>
        <row r="8">
          <cell r="B8" t="str">
            <v>Engler, Sabine</v>
          </cell>
          <cell r="C8">
            <v>9.6</v>
          </cell>
        </row>
        <row r="9">
          <cell r="B9" t="str">
            <v>Schallert Herbert</v>
          </cell>
          <cell r="C9">
            <v>10.2</v>
          </cell>
        </row>
        <row r="10">
          <cell r="B10" t="str">
            <v>Wolf, Doris</v>
          </cell>
          <cell r="C10">
            <v>11.6</v>
          </cell>
        </row>
        <row r="11">
          <cell r="B11" t="str">
            <v>Knünz, Walter</v>
          </cell>
          <cell r="C11">
            <v>11.9</v>
          </cell>
        </row>
        <row r="12">
          <cell r="B12" t="str">
            <v>Heinritz, Jürgen</v>
          </cell>
          <cell r="C12">
            <v>11.9</v>
          </cell>
        </row>
        <row r="13">
          <cell r="B13" t="str">
            <v>Bale, Christine</v>
          </cell>
          <cell r="C13">
            <v>12.9</v>
          </cell>
        </row>
        <row r="14">
          <cell r="B14" t="str">
            <v>Matt Wolfgang</v>
          </cell>
          <cell r="C14">
            <v>13.1</v>
          </cell>
        </row>
        <row r="15">
          <cell r="B15" t="str">
            <v>Ender, Kurt</v>
          </cell>
          <cell r="C15">
            <v>14.1</v>
          </cell>
        </row>
        <row r="16">
          <cell r="B16" t="str">
            <v>Perle, Helmut</v>
          </cell>
          <cell r="C16">
            <v>15.4</v>
          </cell>
        </row>
        <row r="17">
          <cell r="B17" t="str">
            <v>Himmelreich, Norbert</v>
          </cell>
          <cell r="C17">
            <v>15.8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Gonten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4">
          <cell r="B4" t="str">
            <v>GC Riefensberg</v>
          </cell>
        </row>
        <row r="6">
          <cell r="B6" t="str">
            <v>Berchtold, Hubert</v>
          </cell>
          <cell r="C6">
            <v>15.7</v>
          </cell>
        </row>
        <row r="7">
          <cell r="B7" t="str">
            <v>Gerber, Jürgen</v>
          </cell>
          <cell r="C7">
            <v>9.8</v>
          </cell>
        </row>
        <row r="8">
          <cell r="B8" t="str">
            <v>Grabher, Hans-Dieter</v>
          </cell>
          <cell r="C8">
            <v>16.5</v>
          </cell>
        </row>
        <row r="9">
          <cell r="B9" t="str">
            <v>Köb, Dr. Gebhard</v>
          </cell>
          <cell r="C9">
            <v>11.8</v>
          </cell>
        </row>
        <row r="10">
          <cell r="B10" t="str">
            <v>Meusburger, Toni</v>
          </cell>
          <cell r="C10">
            <v>14.1</v>
          </cell>
        </row>
        <row r="11">
          <cell r="B11" t="str">
            <v>Sepp, Rosmarie</v>
          </cell>
          <cell r="C11">
            <v>19.6</v>
          </cell>
        </row>
        <row r="12">
          <cell r="B12" t="str">
            <v>Wolf, Bartle</v>
          </cell>
          <cell r="C12">
            <v>17.9</v>
          </cell>
        </row>
        <row r="13">
          <cell r="B13" t="str">
            <v>Vonach, Josef</v>
          </cell>
          <cell r="C13">
            <v>17.6</v>
          </cell>
        </row>
        <row r="14">
          <cell r="B14" t="str">
            <v>Vonach, Margit</v>
          </cell>
          <cell r="C14">
            <v>15.5</v>
          </cell>
        </row>
        <row r="15">
          <cell r="B15" t="str">
            <v>Bildstein, Rudi</v>
          </cell>
          <cell r="C15">
            <v>19.4</v>
          </cell>
          <cell r="D15" t="str">
            <v>x</v>
          </cell>
        </row>
        <row r="16">
          <cell r="B16" t="str">
            <v>Schertler, Bernhard</v>
          </cell>
          <cell r="C16">
            <v>24.9</v>
          </cell>
        </row>
        <row r="17">
          <cell r="B17" t="str">
            <v>Häfele Bernhard</v>
          </cell>
          <cell r="C17">
            <v>20.9</v>
          </cell>
          <cell r="D17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Bludenz/Braz</v>
          </cell>
        </row>
        <row r="6">
          <cell r="B6" t="str">
            <v>Schurti, Margit</v>
          </cell>
          <cell r="C6">
            <v>10.2</v>
          </cell>
        </row>
        <row r="7">
          <cell r="B7" t="str">
            <v>Sommeregger, Christine</v>
          </cell>
          <cell r="C7">
            <v>8.5</v>
          </cell>
        </row>
        <row r="8">
          <cell r="B8" t="str">
            <v>Gutzwiller-Gfölner, Ingrid</v>
          </cell>
          <cell r="C8">
            <v>16.3</v>
          </cell>
        </row>
        <row r="9">
          <cell r="B9" t="str">
            <v>Haas, Haimo</v>
          </cell>
          <cell r="C9">
            <v>6.1</v>
          </cell>
        </row>
        <row r="10">
          <cell r="B10" t="str">
            <v>Sparr, Norbert</v>
          </cell>
          <cell r="C10">
            <v>7.7</v>
          </cell>
        </row>
        <row r="11">
          <cell r="B11" t="str">
            <v>Pitschmann, Reinhard</v>
          </cell>
          <cell r="C11">
            <v>9.6</v>
          </cell>
        </row>
        <row r="12">
          <cell r="B12" t="str">
            <v>Krause, Horst</v>
          </cell>
          <cell r="C12">
            <v>24.5</v>
          </cell>
        </row>
        <row r="13">
          <cell r="B13" t="str">
            <v>Hoch, Herbert</v>
          </cell>
          <cell r="C13">
            <v>12.4</v>
          </cell>
        </row>
        <row r="14">
          <cell r="B14" t="str">
            <v>Gutzwiller, Christian</v>
          </cell>
          <cell r="C14">
            <v>11.8</v>
          </cell>
        </row>
        <row r="15">
          <cell r="B15" t="str">
            <v>Niedhart, Herbert</v>
          </cell>
          <cell r="C15">
            <v>17.4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Memmingen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Langenstein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Lipperswil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Bodensee-Seniors-Tour 2013</v>
          </cell>
        </row>
        <row r="4">
          <cell r="B4" t="str">
            <v>GC Ravensburg</v>
          </cell>
        </row>
        <row r="6">
          <cell r="B6" t="str">
            <v>Braunschweig, Roland</v>
          </cell>
          <cell r="C6">
            <v>11.6</v>
          </cell>
          <cell r="D6">
            <v>0</v>
          </cell>
        </row>
        <row r="7">
          <cell r="B7" t="str">
            <v>Tritschler, Günther</v>
          </cell>
          <cell r="C7">
            <v>14.1</v>
          </cell>
          <cell r="D7" t="str">
            <v>x</v>
          </cell>
        </row>
        <row r="8">
          <cell r="B8" t="str">
            <v>Zeni, Horst</v>
          </cell>
          <cell r="C8">
            <v>14.6</v>
          </cell>
          <cell r="D8" t="str">
            <v>x</v>
          </cell>
        </row>
        <row r="9">
          <cell r="B9" t="str">
            <v>Bausch, Otto</v>
          </cell>
          <cell r="C9">
            <v>16.6</v>
          </cell>
          <cell r="D9" t="str">
            <v>x</v>
          </cell>
        </row>
        <row r="10">
          <cell r="B10" t="str">
            <v>Roth, Erich</v>
          </cell>
          <cell r="C10">
            <v>19.7</v>
          </cell>
          <cell r="D10">
            <v>0</v>
          </cell>
        </row>
        <row r="11">
          <cell r="B11" t="str">
            <v>Tritschler, Dieter</v>
          </cell>
          <cell r="C11">
            <v>20.6</v>
          </cell>
          <cell r="D11" t="str">
            <v>x</v>
          </cell>
        </row>
        <row r="12">
          <cell r="B12" t="str">
            <v>Hartwig, Manfred</v>
          </cell>
          <cell r="C12">
            <v>21</v>
          </cell>
          <cell r="D12" t="str">
            <v>x</v>
          </cell>
        </row>
        <row r="13">
          <cell r="B13" t="str">
            <v>Beck, Ulrike</v>
          </cell>
          <cell r="C13">
            <v>22.6</v>
          </cell>
          <cell r="D13" t="str">
            <v>x</v>
          </cell>
        </row>
        <row r="14">
          <cell r="B14" t="str">
            <v>Schmies, Joachim F.</v>
          </cell>
          <cell r="C14">
            <v>16.6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20">
          <cell r="B20" t="str">
            <v>GC Ravensburg</v>
          </cell>
          <cell r="C20">
            <v>0</v>
          </cell>
        </row>
        <row r="21">
          <cell r="B21" t="str">
            <v>GC Owingen</v>
          </cell>
          <cell r="C21">
            <v>0</v>
          </cell>
        </row>
        <row r="22">
          <cell r="B22" t="str">
            <v>GC Bludenz/Braz</v>
          </cell>
          <cell r="C22">
            <v>0</v>
          </cell>
        </row>
        <row r="23">
          <cell r="B23" t="str">
            <v>GC Riefensberg</v>
          </cell>
          <cell r="C23">
            <v>0</v>
          </cell>
        </row>
        <row r="24">
          <cell r="B24" t="str">
            <v>GC Weißensberg</v>
          </cell>
          <cell r="C24" t="str">
            <v>*</v>
          </cell>
        </row>
        <row r="25">
          <cell r="B25">
            <v>0</v>
          </cell>
          <cell r="C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Waldkirch</v>
          </cell>
        </row>
        <row r="6">
          <cell r="B6" t="str">
            <v>Büchler Jörg</v>
          </cell>
          <cell r="C6">
            <v>12.7</v>
          </cell>
        </row>
        <row r="7">
          <cell r="B7" t="str">
            <v>Wick Karl</v>
          </cell>
          <cell r="C7">
            <v>7.3</v>
          </cell>
        </row>
        <row r="8">
          <cell r="B8" t="str">
            <v>Ganahl Anton</v>
          </cell>
          <cell r="C8">
            <v>7</v>
          </cell>
        </row>
        <row r="9">
          <cell r="B9" t="str">
            <v>Spillmann Alex</v>
          </cell>
          <cell r="C9">
            <v>16.2</v>
          </cell>
        </row>
        <row r="10">
          <cell r="B10" t="str">
            <v>Büsser Kurt</v>
          </cell>
          <cell r="C10">
            <v>15.6</v>
          </cell>
        </row>
        <row r="11">
          <cell r="B11" t="str">
            <v>Drechsel Kurt</v>
          </cell>
          <cell r="C11">
            <v>19.3</v>
          </cell>
        </row>
        <row r="12">
          <cell r="B12" t="str">
            <v>Mattle Kurt</v>
          </cell>
          <cell r="C12">
            <v>11.7</v>
          </cell>
        </row>
        <row r="13">
          <cell r="B13" t="str">
            <v>Meisel Robert</v>
          </cell>
          <cell r="C13">
            <v>20.2</v>
          </cell>
          <cell r="D13" t="str">
            <v>x</v>
          </cell>
        </row>
        <row r="14">
          <cell r="B14" t="str">
            <v>Burmester Sybille</v>
          </cell>
          <cell r="C14">
            <v>14.1</v>
          </cell>
          <cell r="D14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Owingen</v>
          </cell>
        </row>
        <row r="6">
          <cell r="B6" t="str">
            <v>Reuter, Werner</v>
          </cell>
          <cell r="C6">
            <v>8.3</v>
          </cell>
        </row>
        <row r="7">
          <cell r="B7" t="str">
            <v>Werth, Günter</v>
          </cell>
          <cell r="C7">
            <v>8.3</v>
          </cell>
        </row>
        <row r="8">
          <cell r="B8" t="str">
            <v>Schechter, Gustav</v>
          </cell>
          <cell r="C8">
            <v>13.3</v>
          </cell>
        </row>
        <row r="9">
          <cell r="B9" t="str">
            <v>Horn, Rolf</v>
          </cell>
          <cell r="C9">
            <v>15.4</v>
          </cell>
        </row>
        <row r="10">
          <cell r="B10" t="str">
            <v>Bertele, Manfred</v>
          </cell>
          <cell r="C10">
            <v>18</v>
          </cell>
          <cell r="D10" t="str">
            <v>x</v>
          </cell>
        </row>
        <row r="11">
          <cell r="B11" t="str">
            <v>Risch, Rolf-Rüdiger</v>
          </cell>
          <cell r="C11">
            <v>20</v>
          </cell>
          <cell r="D11" t="str">
            <v>x</v>
          </cell>
        </row>
        <row r="12">
          <cell r="B12" t="str">
            <v>Schechter, Marlies</v>
          </cell>
          <cell r="C12">
            <v>21.6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Weißensberg</v>
          </cell>
        </row>
        <row r="6">
          <cell r="B6" t="str">
            <v>Greussing, Thomas</v>
          </cell>
          <cell r="C6">
            <v>8.3</v>
          </cell>
        </row>
        <row r="7">
          <cell r="B7" t="str">
            <v>Schmid, Roland</v>
          </cell>
          <cell r="C7">
            <v>9</v>
          </cell>
        </row>
        <row r="8">
          <cell r="B8" t="str">
            <v>Zoller, Josef </v>
          </cell>
          <cell r="C8">
            <v>9.4</v>
          </cell>
        </row>
        <row r="9">
          <cell r="B9" t="str">
            <v>Jielg, Walter</v>
          </cell>
          <cell r="C9">
            <v>16.7</v>
          </cell>
        </row>
        <row r="10">
          <cell r="B10" t="str">
            <v>Intemann, Walter</v>
          </cell>
          <cell r="C10">
            <v>14.7</v>
          </cell>
        </row>
        <row r="11">
          <cell r="B11" t="str">
            <v>Czech, Horst</v>
          </cell>
          <cell r="C11">
            <v>5.2</v>
          </cell>
        </row>
        <row r="12">
          <cell r="B12" t="str">
            <v>Klemens, Manfred</v>
          </cell>
          <cell r="C12">
            <v>10.3</v>
          </cell>
        </row>
        <row r="13">
          <cell r="B13" t="str">
            <v>Huber Herrmann </v>
          </cell>
          <cell r="C13">
            <v>19.6</v>
          </cell>
        </row>
        <row r="14">
          <cell r="B14" t="str">
            <v>Scherer, Knut</v>
          </cell>
          <cell r="C14">
            <v>11.9</v>
          </cell>
          <cell r="D14" t="str">
            <v>x</v>
          </cell>
        </row>
        <row r="15">
          <cell r="B15" t="str">
            <v>Humml, Walter</v>
          </cell>
          <cell r="C15">
            <v>14</v>
          </cell>
        </row>
        <row r="16">
          <cell r="B16" t="str">
            <v>Sieber, Reinhard </v>
          </cell>
          <cell r="C16">
            <v>23</v>
          </cell>
        </row>
        <row r="17">
          <cell r="B17" t="str">
            <v>Stenek Arno </v>
          </cell>
          <cell r="C17">
            <v>19.8</v>
          </cell>
          <cell r="D17" t="str">
            <v>´x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502"/>
  <sheetViews>
    <sheetView showZeros="0" tabSelected="1" zoomScalePageLayoutView="0" workbookViewId="0" topLeftCell="A1">
      <selection activeCell="A3" sqref="A3"/>
    </sheetView>
  </sheetViews>
  <sheetFormatPr defaultColWidth="11.421875" defaultRowHeight="12.75"/>
  <cols>
    <col min="1" max="1" width="0.42578125" style="0" customWidth="1"/>
    <col min="2" max="2" width="5.7109375" style="0" customWidth="1"/>
    <col min="3" max="3" width="5.140625" style="357" hidden="1" customWidth="1"/>
    <col min="4" max="4" width="22.7109375" style="27" customWidth="1"/>
    <col min="5" max="5" width="5.7109375" style="129" customWidth="1"/>
    <col min="6" max="6" width="3.7109375" style="2" customWidth="1"/>
    <col min="7" max="8" width="6.28125" style="2" customWidth="1"/>
    <col min="9" max="9" width="6.00390625" style="2" hidden="1" customWidth="1"/>
    <col min="10" max="10" width="22.7109375" style="0" customWidth="1"/>
    <col min="11" max="11" width="5.7109375" style="129" customWidth="1"/>
    <col min="12" max="12" width="3.7109375" style="2" customWidth="1"/>
    <col min="13" max="13" width="19.28125" style="2" hidden="1" customWidth="1"/>
    <col min="14" max="25" width="6.140625" style="2" customWidth="1"/>
    <col min="26" max="28" width="6.421875" style="2" customWidth="1"/>
    <col min="31" max="36" width="3.28125" style="0" customWidth="1"/>
    <col min="37" max="37" width="3.28125" style="368" customWidth="1"/>
    <col min="38" max="44" width="3.28125" style="0" customWidth="1"/>
    <col min="45" max="45" width="3.28125" style="368" customWidth="1"/>
  </cols>
  <sheetData>
    <row r="1" spans="2:45" s="161" customFormat="1" ht="60" customHeight="1" thickBot="1">
      <c r="B1" s="167" t="s">
        <v>160</v>
      </c>
      <c r="C1" s="344"/>
      <c r="E1" s="162"/>
      <c r="F1" s="163"/>
      <c r="G1" s="163"/>
      <c r="H1" s="163"/>
      <c r="I1" s="163"/>
      <c r="J1" s="174"/>
      <c r="K1" s="162"/>
      <c r="L1" s="163"/>
      <c r="M1" s="163"/>
      <c r="N1" s="517" t="str">
        <f>'[6]Tabelle1'!$A$1</f>
        <v>Bodensee-Seniors-Tour 2013</v>
      </c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313"/>
      <c r="AB1" s="163"/>
      <c r="AK1" s="367"/>
      <c r="AS1" s="367"/>
    </row>
    <row r="2" spans="1:45" ht="24.75" customHeight="1" thickBot="1" thickTop="1">
      <c r="A2" s="140"/>
      <c r="B2" s="135"/>
      <c r="C2" s="345"/>
      <c r="D2" s="136"/>
      <c r="E2" s="137"/>
      <c r="F2" s="138"/>
      <c r="G2" s="497" t="s">
        <v>140</v>
      </c>
      <c r="H2" s="497"/>
      <c r="I2" s="138"/>
      <c r="J2" s="326"/>
      <c r="K2" s="137"/>
      <c r="L2" s="138"/>
      <c r="M2" s="138"/>
      <c r="N2" s="519" t="s">
        <v>51</v>
      </c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307"/>
      <c r="AA2" s="307"/>
      <c r="AB2" s="139"/>
      <c r="AE2" s="371"/>
      <c r="AF2" s="522" t="s">
        <v>156</v>
      </c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372"/>
    </row>
    <row r="3" spans="1:45" ht="18" customHeight="1" thickBot="1">
      <c r="A3" s="173"/>
      <c r="B3" s="170"/>
      <c r="C3" s="346"/>
      <c r="D3" s="171" t="s">
        <v>42</v>
      </c>
      <c r="E3" s="172" t="s">
        <v>23</v>
      </c>
      <c r="F3" s="171" t="s">
        <v>6</v>
      </c>
      <c r="G3" s="169" t="s">
        <v>2</v>
      </c>
      <c r="H3" s="169" t="s">
        <v>3</v>
      </c>
      <c r="I3" s="168"/>
      <c r="J3" s="171" t="s">
        <v>0</v>
      </c>
      <c r="K3" s="381" t="s">
        <v>23</v>
      </c>
      <c r="L3" s="171" t="s">
        <v>6</v>
      </c>
      <c r="M3" s="171" t="s">
        <v>190</v>
      </c>
      <c r="N3" s="506" t="str">
        <f>'[6]Tabelle1'!$B$20</f>
        <v>GC Ravensburg</v>
      </c>
      <c r="O3" s="507"/>
      <c r="P3" s="520" t="str">
        <f>'[6]Tabelle1'!$B$21</f>
        <v>GC Owingen</v>
      </c>
      <c r="Q3" s="507"/>
      <c r="R3" s="520" t="str">
        <f>'[6]Tabelle1'!$B$22</f>
        <v>GC Bludenz/Braz</v>
      </c>
      <c r="S3" s="507"/>
      <c r="T3" s="520" t="str">
        <f>'[6]Tabelle1'!$B$23</f>
        <v>GC Riefensberg</v>
      </c>
      <c r="U3" s="507"/>
      <c r="V3" s="520" t="str">
        <f>'[6]Tabelle1'!$B$24</f>
        <v>GC Weißensberg</v>
      </c>
      <c r="W3" s="507"/>
      <c r="X3" s="520">
        <f>'[6]Tabelle1'!$B$25</f>
        <v>0</v>
      </c>
      <c r="Y3" s="521"/>
      <c r="Z3" s="321" t="s">
        <v>2</v>
      </c>
      <c r="AA3" s="322" t="s">
        <v>3</v>
      </c>
      <c r="AB3" s="323" t="s">
        <v>50</v>
      </c>
      <c r="AD3" t="s">
        <v>138</v>
      </c>
      <c r="AE3" s="373"/>
      <c r="AF3" s="370" t="s">
        <v>3</v>
      </c>
      <c r="AG3" s="370"/>
      <c r="AH3" s="370"/>
      <c r="AI3" s="370"/>
      <c r="AJ3" s="370"/>
      <c r="AK3" s="369"/>
      <c r="AL3" s="370"/>
      <c r="AM3" s="370"/>
      <c r="AN3" s="370" t="s">
        <v>2</v>
      </c>
      <c r="AO3" s="370"/>
      <c r="AP3" s="370"/>
      <c r="AQ3" s="370"/>
      <c r="AR3" s="370"/>
      <c r="AS3" s="374"/>
    </row>
    <row r="4" spans="2:45" ht="16.5" customHeight="1">
      <c r="B4" s="515" t="str">
        <f>'[2]Tabelle1'!B4</f>
        <v>GC Bludenz/Braz</v>
      </c>
      <c r="C4" s="347">
        <v>1</v>
      </c>
      <c r="D4" s="105" t="str">
        <f>'[2]Tabelle1'!B6</f>
        <v>Schurti, Margit</v>
      </c>
      <c r="E4" s="255">
        <f>'[2]Tabelle1'!C6</f>
        <v>10.2</v>
      </c>
      <c r="F4" s="106">
        <f>'[2]Tabelle1'!D6</f>
        <v>0</v>
      </c>
      <c r="G4" s="132">
        <v>20</v>
      </c>
      <c r="H4" s="132">
        <v>35</v>
      </c>
      <c r="I4" s="384">
        <v>1</v>
      </c>
      <c r="J4" s="151" t="s">
        <v>240</v>
      </c>
      <c r="K4" s="380">
        <v>22.5</v>
      </c>
      <c r="L4" s="152">
        <v>0</v>
      </c>
      <c r="M4" s="146"/>
      <c r="N4" s="416">
        <v>1</v>
      </c>
      <c r="O4" s="417">
        <v>7</v>
      </c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6">
        <f>SUM(N4,P4,R4,T4,V4,X4,-AK4)</f>
        <v>1</v>
      </c>
      <c r="AA4" s="417">
        <f>SUM(O4,Q4,S4,U4,W4,Y4,-AS4)</f>
        <v>7</v>
      </c>
      <c r="AB4" s="418">
        <f>SUM(Z4:AA4)</f>
        <v>8</v>
      </c>
      <c r="AD4" s="134">
        <f>IF($N$484="*",SUM(N4:O4),IF($P$484="*",SUM(P4:Q4),IF($R$484="*",SUM(R4:S4),IF($T$484="*",SUM(T4:U4),IF($V$484="*",SUM(V4:W4),IF($X$484="*",SUM(X4:Y4),0))))))</f>
        <v>0</v>
      </c>
      <c r="AE4" s="375">
        <f>N4</f>
        <v>1</v>
      </c>
      <c r="AF4" s="173">
        <f>P4</f>
        <v>0</v>
      </c>
      <c r="AG4" s="173">
        <f>R4</f>
        <v>0</v>
      </c>
      <c r="AH4" s="173">
        <f>T4</f>
        <v>0</v>
      </c>
      <c r="AI4" s="173">
        <f>V4</f>
        <v>0</v>
      </c>
      <c r="AJ4" s="173">
        <f>X4</f>
        <v>0</v>
      </c>
      <c r="AK4" s="369">
        <f>SMALL(AE4:AI4,1)</f>
        <v>0</v>
      </c>
      <c r="AL4" s="173"/>
      <c r="AM4" s="173">
        <f>O4</f>
        <v>7</v>
      </c>
      <c r="AN4" s="173">
        <f>Q4</f>
        <v>0</v>
      </c>
      <c r="AO4" s="173">
        <f>S4</f>
        <v>0</v>
      </c>
      <c r="AP4" s="173">
        <f>U4</f>
        <v>0</v>
      </c>
      <c r="AQ4" s="173">
        <f>W4</f>
        <v>0</v>
      </c>
      <c r="AR4" s="173">
        <f>Y4</f>
        <v>0</v>
      </c>
      <c r="AS4" s="374">
        <f>SMALL(AM4:AQ4,1)</f>
        <v>0</v>
      </c>
    </row>
    <row r="5" spans="2:45" ht="15">
      <c r="B5" s="516"/>
      <c r="C5" s="348">
        <v>2</v>
      </c>
      <c r="D5" s="113" t="str">
        <f>'[2]Tabelle1'!B7</f>
        <v>Sommeregger, Christine</v>
      </c>
      <c r="E5" s="256">
        <f>'[2]Tabelle1'!C7</f>
        <v>8.5</v>
      </c>
      <c r="F5" s="111">
        <f>'[2]Tabelle1'!D7</f>
        <v>0</v>
      </c>
      <c r="G5" s="131">
        <v>24</v>
      </c>
      <c r="H5" s="131">
        <v>34</v>
      </c>
      <c r="I5" s="110">
        <v>1</v>
      </c>
      <c r="J5" s="153" t="s">
        <v>238</v>
      </c>
      <c r="K5" s="154">
        <v>22.6</v>
      </c>
      <c r="L5" s="155">
        <v>0</v>
      </c>
      <c r="M5" s="147"/>
      <c r="N5" s="419">
        <v>4</v>
      </c>
      <c r="O5" s="420">
        <v>13</v>
      </c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19">
        <f>SUM(N5,P5,R5,T5,V5,X5,-AK5)</f>
        <v>4</v>
      </c>
      <c r="AA5" s="420">
        <f>SUM(O5,Q5,S5,U5,W5,Y5,-AS5)</f>
        <v>13</v>
      </c>
      <c r="AB5" s="421">
        <f>SUM(Z5:AA5)</f>
        <v>17</v>
      </c>
      <c r="AD5" s="134">
        <f aca="true" t="shared" si="0" ref="AD5:AD68">IF($N$484="*",SUM(N5:O5),IF($P$484="*",SUM(P5:Q5),IF($R$484="*",SUM(R5:S5),IF($T$484="*",SUM(T5:U5),IF($V$484="*",SUM(V5:W5),IF($X$484="*",SUM(X5:Y5),0))))))</f>
        <v>0</v>
      </c>
      <c r="AE5" s="375">
        <f aca="true" t="shared" si="1" ref="AE5:AE68">N5</f>
        <v>4</v>
      </c>
      <c r="AF5" s="173">
        <f aca="true" t="shared" si="2" ref="AF5:AF68">P5</f>
        <v>0</v>
      </c>
      <c r="AG5" s="173">
        <f aca="true" t="shared" si="3" ref="AG5:AG68">R5</f>
        <v>0</v>
      </c>
      <c r="AH5" s="173">
        <f aca="true" t="shared" si="4" ref="AH5:AH68">T5</f>
        <v>0</v>
      </c>
      <c r="AI5" s="173">
        <f aca="true" t="shared" si="5" ref="AI5:AI68">V5</f>
        <v>0</v>
      </c>
      <c r="AJ5" s="173">
        <f aca="true" t="shared" si="6" ref="AJ5:AJ68">X5</f>
        <v>0</v>
      </c>
      <c r="AK5" s="369">
        <f aca="true" t="shared" si="7" ref="AK5:AK68">SMALL(AE5:AI5,1)</f>
        <v>0</v>
      </c>
      <c r="AL5" s="173"/>
      <c r="AM5" s="173">
        <f aca="true" t="shared" si="8" ref="AM5:AM68">O5</f>
        <v>13</v>
      </c>
      <c r="AN5" s="173">
        <f aca="true" t="shared" si="9" ref="AN5:AN68">Q5</f>
        <v>0</v>
      </c>
      <c r="AO5" s="173">
        <f aca="true" t="shared" si="10" ref="AO5:AO68">S5</f>
        <v>0</v>
      </c>
      <c r="AP5" s="173">
        <f aca="true" t="shared" si="11" ref="AP5:AP68">U5</f>
        <v>0</v>
      </c>
      <c r="AQ5" s="173">
        <f aca="true" t="shared" si="12" ref="AQ5:AQ68">W5</f>
        <v>0</v>
      </c>
      <c r="AR5" s="173">
        <f aca="true" t="shared" si="13" ref="AR5:AR68">Y5</f>
        <v>0</v>
      </c>
      <c r="AS5" s="374">
        <f aca="true" t="shared" si="14" ref="AS5:AS68">SMALL(AM5:AQ5,1)</f>
        <v>0</v>
      </c>
    </row>
    <row r="6" spans="2:45" ht="15">
      <c r="B6" s="516"/>
      <c r="C6" s="348">
        <v>3</v>
      </c>
      <c r="D6" s="113" t="str">
        <f>'[2]Tabelle1'!B8</f>
        <v>Gutzwiller-Gfölner, Ingrid</v>
      </c>
      <c r="E6" s="256">
        <f>'[2]Tabelle1'!C8</f>
        <v>16.3</v>
      </c>
      <c r="F6" s="111">
        <f>'[2]Tabelle1'!D8</f>
        <v>0</v>
      </c>
      <c r="G6" s="131">
        <v>5</v>
      </c>
      <c r="H6" s="131">
        <v>20</v>
      </c>
      <c r="I6" s="110">
        <v>1</v>
      </c>
      <c r="J6" s="153" t="s">
        <v>234</v>
      </c>
      <c r="K6" s="154">
        <v>11.8</v>
      </c>
      <c r="L6" s="155">
        <v>0</v>
      </c>
      <c r="M6" s="147"/>
      <c r="N6" s="419">
        <v>14</v>
      </c>
      <c r="O6" s="420">
        <v>23</v>
      </c>
      <c r="P6" s="420">
        <v>19</v>
      </c>
      <c r="Q6" s="420">
        <v>30</v>
      </c>
      <c r="R6" s="420">
        <v>21</v>
      </c>
      <c r="S6" s="420">
        <v>32</v>
      </c>
      <c r="T6" s="420">
        <v>21</v>
      </c>
      <c r="U6" s="420">
        <v>31</v>
      </c>
      <c r="V6" s="420">
        <v>12</v>
      </c>
      <c r="W6" s="420">
        <v>25</v>
      </c>
      <c r="X6" s="420"/>
      <c r="Y6" s="420"/>
      <c r="Z6" s="419">
        <f>SUM(N6,P6,R6,T6,V6,X6,-AK6)</f>
        <v>75</v>
      </c>
      <c r="AA6" s="420">
        <f>SUM(O6,Q6,S6,U6,W6,Y6,-AS6)</f>
        <v>118</v>
      </c>
      <c r="AB6" s="421">
        <f>SUM(Z6:AA6)</f>
        <v>193</v>
      </c>
      <c r="AD6" s="134">
        <f t="shared" si="0"/>
        <v>37</v>
      </c>
      <c r="AE6" s="375">
        <f t="shared" si="1"/>
        <v>14</v>
      </c>
      <c r="AF6" s="173">
        <f t="shared" si="2"/>
        <v>19</v>
      </c>
      <c r="AG6" s="173">
        <f t="shared" si="3"/>
        <v>21</v>
      </c>
      <c r="AH6" s="173">
        <f t="shared" si="4"/>
        <v>21</v>
      </c>
      <c r="AI6" s="173">
        <f t="shared" si="5"/>
        <v>12</v>
      </c>
      <c r="AJ6" s="173">
        <f t="shared" si="6"/>
        <v>0</v>
      </c>
      <c r="AK6" s="369">
        <f t="shared" si="7"/>
        <v>12</v>
      </c>
      <c r="AL6" s="173"/>
      <c r="AM6" s="173">
        <f t="shared" si="8"/>
        <v>23</v>
      </c>
      <c r="AN6" s="173">
        <f t="shared" si="9"/>
        <v>30</v>
      </c>
      <c r="AO6" s="173">
        <f t="shared" si="10"/>
        <v>32</v>
      </c>
      <c r="AP6" s="173">
        <f t="shared" si="11"/>
        <v>31</v>
      </c>
      <c r="AQ6" s="173">
        <f t="shared" si="12"/>
        <v>25</v>
      </c>
      <c r="AR6" s="173">
        <f t="shared" si="13"/>
        <v>0</v>
      </c>
      <c r="AS6" s="374">
        <f t="shared" si="14"/>
        <v>23</v>
      </c>
    </row>
    <row r="7" spans="2:45" ht="15">
      <c r="B7" s="516"/>
      <c r="C7" s="348">
        <v>4</v>
      </c>
      <c r="D7" s="113" t="str">
        <f>'[2]Tabelle1'!B9</f>
        <v>Haas, Haimo</v>
      </c>
      <c r="E7" s="256">
        <f>'[2]Tabelle1'!C9</f>
        <v>6.1</v>
      </c>
      <c r="F7" s="111">
        <f>'[2]Tabelle1'!D9</f>
        <v>0</v>
      </c>
      <c r="G7" s="131">
        <v>21</v>
      </c>
      <c r="H7" s="131">
        <v>30</v>
      </c>
      <c r="I7" s="110">
        <v>1</v>
      </c>
      <c r="J7" s="153" t="s">
        <v>235</v>
      </c>
      <c r="K7" s="154">
        <v>16.3</v>
      </c>
      <c r="L7" s="155">
        <v>0</v>
      </c>
      <c r="M7" s="147"/>
      <c r="N7" s="419">
        <v>7</v>
      </c>
      <c r="O7" s="420">
        <v>22</v>
      </c>
      <c r="P7" s="420">
        <v>23</v>
      </c>
      <c r="Q7" s="420">
        <v>41</v>
      </c>
      <c r="R7" s="420">
        <v>14</v>
      </c>
      <c r="S7" s="420">
        <v>26</v>
      </c>
      <c r="T7" s="420">
        <v>14</v>
      </c>
      <c r="U7" s="420">
        <v>28</v>
      </c>
      <c r="V7" s="420">
        <v>5</v>
      </c>
      <c r="W7" s="420">
        <v>20</v>
      </c>
      <c r="X7" s="420"/>
      <c r="Y7" s="420"/>
      <c r="Z7" s="419">
        <f>SUM(N7,P7,R7,T7,V7,X7,-AK7)</f>
        <v>58</v>
      </c>
      <c r="AA7" s="420">
        <f>SUM(O7,Q7,S7,U7,W7,Y7,-AS7)</f>
        <v>117</v>
      </c>
      <c r="AB7" s="421">
        <f>SUM(Z7:AA7)</f>
        <v>175</v>
      </c>
      <c r="AD7" s="134">
        <f t="shared" si="0"/>
        <v>25</v>
      </c>
      <c r="AE7" s="375">
        <f t="shared" si="1"/>
        <v>7</v>
      </c>
      <c r="AF7" s="173">
        <f t="shared" si="2"/>
        <v>23</v>
      </c>
      <c r="AG7" s="173">
        <f t="shared" si="3"/>
        <v>14</v>
      </c>
      <c r="AH7" s="173">
        <f t="shared" si="4"/>
        <v>14</v>
      </c>
      <c r="AI7" s="173">
        <f t="shared" si="5"/>
        <v>5</v>
      </c>
      <c r="AJ7" s="173">
        <f t="shared" si="6"/>
        <v>0</v>
      </c>
      <c r="AK7" s="369">
        <f t="shared" si="7"/>
        <v>5</v>
      </c>
      <c r="AL7" s="173"/>
      <c r="AM7" s="173">
        <f t="shared" si="8"/>
        <v>22</v>
      </c>
      <c r="AN7" s="173">
        <f t="shared" si="9"/>
        <v>41</v>
      </c>
      <c r="AO7" s="173">
        <f t="shared" si="10"/>
        <v>26</v>
      </c>
      <c r="AP7" s="173">
        <f t="shared" si="11"/>
        <v>28</v>
      </c>
      <c r="AQ7" s="173">
        <f t="shared" si="12"/>
        <v>20</v>
      </c>
      <c r="AR7" s="173">
        <f t="shared" si="13"/>
        <v>0</v>
      </c>
      <c r="AS7" s="374">
        <f t="shared" si="14"/>
        <v>20</v>
      </c>
    </row>
    <row r="8" spans="2:45" ht="15">
      <c r="B8" s="516"/>
      <c r="C8" s="348">
        <v>5</v>
      </c>
      <c r="D8" s="113" t="str">
        <f>'[2]Tabelle1'!B10</f>
        <v>Sparr, Norbert</v>
      </c>
      <c r="E8" s="256">
        <f>'[2]Tabelle1'!C10</f>
        <v>7.7</v>
      </c>
      <c r="F8" s="111">
        <f>'[2]Tabelle1'!D10</f>
        <v>0</v>
      </c>
      <c r="G8" s="131">
        <v>20</v>
      </c>
      <c r="H8" s="131">
        <v>29</v>
      </c>
      <c r="I8" s="110">
        <v>1</v>
      </c>
      <c r="J8" s="153" t="s">
        <v>229</v>
      </c>
      <c r="K8" s="154">
        <v>6.1</v>
      </c>
      <c r="L8" s="155">
        <v>0</v>
      </c>
      <c r="M8" s="147"/>
      <c r="N8" s="419">
        <v>24</v>
      </c>
      <c r="O8" s="420">
        <v>32</v>
      </c>
      <c r="P8" s="420">
        <v>30</v>
      </c>
      <c r="Q8" s="420">
        <v>37</v>
      </c>
      <c r="R8" s="420">
        <v>23</v>
      </c>
      <c r="S8" s="420">
        <v>29</v>
      </c>
      <c r="T8" s="420">
        <v>22</v>
      </c>
      <c r="U8" s="420">
        <v>27</v>
      </c>
      <c r="V8" s="420">
        <v>21</v>
      </c>
      <c r="W8" s="420">
        <v>30</v>
      </c>
      <c r="X8" s="420"/>
      <c r="Y8" s="420"/>
      <c r="Z8" s="419">
        <f>SUM(N8,P8,R8,T8,V8,X8,-AK8)</f>
        <v>99</v>
      </c>
      <c r="AA8" s="420">
        <f>SUM(O8,Q8,S8,U8,W8,Y8,-AS8)</f>
        <v>128</v>
      </c>
      <c r="AB8" s="421">
        <f>SUM(Z8:AA8)</f>
        <v>227</v>
      </c>
      <c r="AD8" s="134">
        <f t="shared" si="0"/>
        <v>51</v>
      </c>
      <c r="AE8" s="375">
        <f t="shared" si="1"/>
        <v>24</v>
      </c>
      <c r="AF8" s="173">
        <f t="shared" si="2"/>
        <v>30</v>
      </c>
      <c r="AG8" s="173">
        <f t="shared" si="3"/>
        <v>23</v>
      </c>
      <c r="AH8" s="173">
        <f t="shared" si="4"/>
        <v>22</v>
      </c>
      <c r="AI8" s="173">
        <f t="shared" si="5"/>
        <v>21</v>
      </c>
      <c r="AJ8" s="173">
        <f t="shared" si="6"/>
        <v>0</v>
      </c>
      <c r="AK8" s="369">
        <f t="shared" si="7"/>
        <v>21</v>
      </c>
      <c r="AL8" s="173"/>
      <c r="AM8" s="173">
        <f t="shared" si="8"/>
        <v>32</v>
      </c>
      <c r="AN8" s="173">
        <f t="shared" si="9"/>
        <v>37</v>
      </c>
      <c r="AO8" s="173">
        <f t="shared" si="10"/>
        <v>29</v>
      </c>
      <c r="AP8" s="173">
        <f t="shared" si="11"/>
        <v>27</v>
      </c>
      <c r="AQ8" s="173">
        <f t="shared" si="12"/>
        <v>30</v>
      </c>
      <c r="AR8" s="173">
        <f t="shared" si="13"/>
        <v>0</v>
      </c>
      <c r="AS8" s="374">
        <f t="shared" si="14"/>
        <v>27</v>
      </c>
    </row>
    <row r="9" spans="2:45" ht="15">
      <c r="B9" s="516"/>
      <c r="C9" s="348">
        <v>6</v>
      </c>
      <c r="D9" s="113" t="str">
        <f>'[2]Tabelle1'!B11</f>
        <v>Pitschmann, Reinhard</v>
      </c>
      <c r="E9" s="256">
        <f>'[2]Tabelle1'!C11</f>
        <v>9.6</v>
      </c>
      <c r="F9" s="111">
        <f>'[2]Tabelle1'!D11</f>
        <v>0</v>
      </c>
      <c r="G9" s="131">
        <v>15</v>
      </c>
      <c r="H9" s="131">
        <v>27</v>
      </c>
      <c r="I9" s="110">
        <v>1</v>
      </c>
      <c r="J9" s="153" t="s">
        <v>346</v>
      </c>
      <c r="K9" s="154">
        <v>12.4</v>
      </c>
      <c r="L9" s="155">
        <v>0</v>
      </c>
      <c r="M9" s="147"/>
      <c r="N9" s="419"/>
      <c r="O9" s="420"/>
      <c r="P9" s="420"/>
      <c r="Q9" s="420"/>
      <c r="R9" s="420"/>
      <c r="S9" s="420"/>
      <c r="T9" s="420"/>
      <c r="U9" s="420"/>
      <c r="V9" s="420">
        <v>10</v>
      </c>
      <c r="W9" s="420">
        <v>24</v>
      </c>
      <c r="X9" s="420"/>
      <c r="Y9" s="420"/>
      <c r="Z9" s="419">
        <f>SUM(N9,P9,R9,T9,V9,X9,-AK9)</f>
        <v>10</v>
      </c>
      <c r="AA9" s="420">
        <f>SUM(O9,Q9,S9,U9,W9,Y9,-AS9)</f>
        <v>24</v>
      </c>
      <c r="AB9" s="421">
        <f>SUM(Z9:AA9)</f>
        <v>34</v>
      </c>
      <c r="AD9" s="134">
        <f t="shared" si="0"/>
        <v>34</v>
      </c>
      <c r="AE9" s="375">
        <f t="shared" si="1"/>
        <v>0</v>
      </c>
      <c r="AF9" s="173">
        <f t="shared" si="2"/>
        <v>0</v>
      </c>
      <c r="AG9" s="173">
        <f t="shared" si="3"/>
        <v>0</v>
      </c>
      <c r="AH9" s="173">
        <f t="shared" si="4"/>
        <v>0</v>
      </c>
      <c r="AI9" s="173">
        <f t="shared" si="5"/>
        <v>10</v>
      </c>
      <c r="AJ9" s="173">
        <f t="shared" si="6"/>
        <v>0</v>
      </c>
      <c r="AK9" s="369">
        <f t="shared" si="7"/>
        <v>0</v>
      </c>
      <c r="AL9" s="173"/>
      <c r="AM9" s="173">
        <f t="shared" si="8"/>
        <v>0</v>
      </c>
      <c r="AN9" s="173">
        <f t="shared" si="9"/>
        <v>0</v>
      </c>
      <c r="AO9" s="173">
        <f t="shared" si="10"/>
        <v>0</v>
      </c>
      <c r="AP9" s="173">
        <f t="shared" si="11"/>
        <v>0</v>
      </c>
      <c r="AQ9" s="173">
        <f t="shared" si="12"/>
        <v>24</v>
      </c>
      <c r="AR9" s="173">
        <f t="shared" si="13"/>
        <v>0</v>
      </c>
      <c r="AS9" s="374">
        <f t="shared" si="14"/>
        <v>0</v>
      </c>
    </row>
    <row r="10" spans="2:45" ht="15">
      <c r="B10" s="516"/>
      <c r="C10" s="348">
        <v>7</v>
      </c>
      <c r="D10" s="113" t="str">
        <f>'[2]Tabelle1'!B12</f>
        <v>Krause, Horst</v>
      </c>
      <c r="E10" s="256">
        <f>'[2]Tabelle1'!C12</f>
        <v>24.5</v>
      </c>
      <c r="F10" s="111">
        <f>'[2]Tabelle1'!D12</f>
        <v>0</v>
      </c>
      <c r="G10" s="131">
        <v>9</v>
      </c>
      <c r="H10" s="131">
        <v>32</v>
      </c>
      <c r="I10" s="110">
        <v>1</v>
      </c>
      <c r="J10" s="153" t="s">
        <v>230</v>
      </c>
      <c r="K10" s="154">
        <v>16.9</v>
      </c>
      <c r="L10" s="155">
        <v>0</v>
      </c>
      <c r="M10" s="147"/>
      <c r="N10" s="419">
        <v>12</v>
      </c>
      <c r="O10" s="420">
        <v>27</v>
      </c>
      <c r="P10" s="420">
        <v>21</v>
      </c>
      <c r="Q10" s="420">
        <v>38</v>
      </c>
      <c r="R10" s="420">
        <v>16</v>
      </c>
      <c r="S10" s="420">
        <v>33</v>
      </c>
      <c r="T10" s="420">
        <v>16</v>
      </c>
      <c r="U10" s="420">
        <v>30</v>
      </c>
      <c r="V10" s="420"/>
      <c r="W10" s="420"/>
      <c r="X10" s="420"/>
      <c r="Y10" s="420"/>
      <c r="Z10" s="419">
        <f>SUM(N10,P10,R10,T10,V10,X10,-AK10)</f>
        <v>65</v>
      </c>
      <c r="AA10" s="420">
        <f>SUM(O10,Q10,S10,U10,W10,Y10,-AS10)</f>
        <v>128</v>
      </c>
      <c r="AB10" s="421">
        <f>SUM(Z10:AA10)</f>
        <v>193</v>
      </c>
      <c r="AD10" s="134">
        <f t="shared" si="0"/>
        <v>0</v>
      </c>
      <c r="AE10" s="375">
        <f t="shared" si="1"/>
        <v>12</v>
      </c>
      <c r="AF10" s="173">
        <f t="shared" si="2"/>
        <v>21</v>
      </c>
      <c r="AG10" s="173">
        <f t="shared" si="3"/>
        <v>16</v>
      </c>
      <c r="AH10" s="173">
        <f t="shared" si="4"/>
        <v>16</v>
      </c>
      <c r="AI10" s="173">
        <f t="shared" si="5"/>
        <v>0</v>
      </c>
      <c r="AJ10" s="173">
        <f t="shared" si="6"/>
        <v>0</v>
      </c>
      <c r="AK10" s="369">
        <f t="shared" si="7"/>
        <v>0</v>
      </c>
      <c r="AL10" s="173"/>
      <c r="AM10" s="173">
        <f t="shared" si="8"/>
        <v>27</v>
      </c>
      <c r="AN10" s="173">
        <f t="shared" si="9"/>
        <v>38</v>
      </c>
      <c r="AO10" s="173">
        <f t="shared" si="10"/>
        <v>33</v>
      </c>
      <c r="AP10" s="173">
        <f t="shared" si="11"/>
        <v>30</v>
      </c>
      <c r="AQ10" s="173">
        <f t="shared" si="12"/>
        <v>0</v>
      </c>
      <c r="AR10" s="173">
        <f t="shared" si="13"/>
        <v>0</v>
      </c>
      <c r="AS10" s="374">
        <f t="shared" si="14"/>
        <v>0</v>
      </c>
    </row>
    <row r="11" spans="2:45" ht="15">
      <c r="B11" s="516"/>
      <c r="C11" s="348">
        <v>8</v>
      </c>
      <c r="D11" s="113" t="str">
        <f>'[2]Tabelle1'!B13</f>
        <v>Hoch, Herbert</v>
      </c>
      <c r="E11" s="256">
        <f>'[2]Tabelle1'!C13</f>
        <v>12.4</v>
      </c>
      <c r="F11" s="111">
        <f>'[2]Tabelle1'!D13</f>
        <v>0</v>
      </c>
      <c r="G11" s="131">
        <v>10</v>
      </c>
      <c r="H11" s="131">
        <v>24</v>
      </c>
      <c r="I11" s="110">
        <v>1</v>
      </c>
      <c r="J11" s="153" t="s">
        <v>239</v>
      </c>
      <c r="K11" s="154">
        <v>24.7</v>
      </c>
      <c r="L11" s="155">
        <v>0</v>
      </c>
      <c r="M11" s="147"/>
      <c r="N11" s="419">
        <v>4</v>
      </c>
      <c r="O11" s="420">
        <v>24</v>
      </c>
      <c r="P11" s="420">
        <v>10</v>
      </c>
      <c r="Q11" s="420">
        <v>35</v>
      </c>
      <c r="R11" s="420">
        <v>13</v>
      </c>
      <c r="S11" s="420">
        <v>35</v>
      </c>
      <c r="T11" s="420">
        <v>12</v>
      </c>
      <c r="U11" s="420">
        <v>32</v>
      </c>
      <c r="V11" s="420">
        <v>9</v>
      </c>
      <c r="W11" s="420">
        <v>32</v>
      </c>
      <c r="X11" s="420"/>
      <c r="Y11" s="420"/>
      <c r="Z11" s="419">
        <f>SUM(N11,P11,R11,T11,V11,X11,-AK11)</f>
        <v>44</v>
      </c>
      <c r="AA11" s="420">
        <f>SUM(O11,Q11,S11,U11,W11,Y11,-AS11)</f>
        <v>134</v>
      </c>
      <c r="AB11" s="421">
        <f>SUM(Z11:AA11)</f>
        <v>178</v>
      </c>
      <c r="AD11" s="134">
        <f t="shared" si="0"/>
        <v>41</v>
      </c>
      <c r="AE11" s="375">
        <f t="shared" si="1"/>
        <v>4</v>
      </c>
      <c r="AF11" s="173">
        <f t="shared" si="2"/>
        <v>10</v>
      </c>
      <c r="AG11" s="173">
        <f t="shared" si="3"/>
        <v>13</v>
      </c>
      <c r="AH11" s="173">
        <f t="shared" si="4"/>
        <v>12</v>
      </c>
      <c r="AI11" s="173">
        <f t="shared" si="5"/>
        <v>9</v>
      </c>
      <c r="AJ11" s="173">
        <f t="shared" si="6"/>
        <v>0</v>
      </c>
      <c r="AK11" s="369">
        <f t="shared" si="7"/>
        <v>4</v>
      </c>
      <c r="AL11" s="173"/>
      <c r="AM11" s="173">
        <f t="shared" si="8"/>
        <v>24</v>
      </c>
      <c r="AN11" s="173">
        <f t="shared" si="9"/>
        <v>35</v>
      </c>
      <c r="AO11" s="173">
        <f t="shared" si="10"/>
        <v>35</v>
      </c>
      <c r="AP11" s="173">
        <f t="shared" si="11"/>
        <v>32</v>
      </c>
      <c r="AQ11" s="173">
        <f t="shared" si="12"/>
        <v>32</v>
      </c>
      <c r="AR11" s="173">
        <f t="shared" si="13"/>
        <v>0</v>
      </c>
      <c r="AS11" s="374">
        <f t="shared" si="14"/>
        <v>24</v>
      </c>
    </row>
    <row r="12" spans="2:45" ht="15">
      <c r="B12" s="516"/>
      <c r="C12" s="348">
        <v>9</v>
      </c>
      <c r="D12" s="113" t="str">
        <f>'[2]Tabelle1'!B14</f>
        <v>Gutzwiller, Christian</v>
      </c>
      <c r="E12" s="256">
        <f>'[2]Tabelle1'!C14</f>
        <v>11.8</v>
      </c>
      <c r="F12" s="111">
        <f>'[2]Tabelle1'!D14</f>
        <v>0</v>
      </c>
      <c r="G12" s="131">
        <v>12</v>
      </c>
      <c r="H12" s="131">
        <v>25</v>
      </c>
      <c r="I12" s="110">
        <v>1</v>
      </c>
      <c r="J12" s="153" t="s">
        <v>231</v>
      </c>
      <c r="K12" s="154">
        <v>19.4</v>
      </c>
      <c r="L12" s="155" t="s">
        <v>242</v>
      </c>
      <c r="M12" s="147"/>
      <c r="N12" s="419">
        <v>9</v>
      </c>
      <c r="O12" s="420">
        <v>29</v>
      </c>
      <c r="P12" s="420">
        <v>12</v>
      </c>
      <c r="Q12" s="420">
        <v>33</v>
      </c>
      <c r="R12" s="420">
        <v>16</v>
      </c>
      <c r="S12" s="420">
        <v>34</v>
      </c>
      <c r="T12" s="420"/>
      <c r="U12" s="420"/>
      <c r="V12" s="420"/>
      <c r="W12" s="420"/>
      <c r="X12" s="420"/>
      <c r="Y12" s="420"/>
      <c r="Z12" s="419">
        <f>SUM(N12,P12,R12,T12,V12,X12,-AK12)</f>
        <v>37</v>
      </c>
      <c r="AA12" s="420">
        <f>SUM(O12,Q12,S12,U12,W12,Y12,-AS12)</f>
        <v>96</v>
      </c>
      <c r="AB12" s="421">
        <f>SUM(Z12:AA12)</f>
        <v>133</v>
      </c>
      <c r="AD12" s="134">
        <f t="shared" si="0"/>
        <v>0</v>
      </c>
      <c r="AE12" s="375">
        <f t="shared" si="1"/>
        <v>9</v>
      </c>
      <c r="AF12" s="173">
        <f t="shared" si="2"/>
        <v>12</v>
      </c>
      <c r="AG12" s="173">
        <f t="shared" si="3"/>
        <v>16</v>
      </c>
      <c r="AH12" s="173">
        <f t="shared" si="4"/>
        <v>0</v>
      </c>
      <c r="AI12" s="173">
        <f t="shared" si="5"/>
        <v>0</v>
      </c>
      <c r="AJ12" s="173">
        <f t="shared" si="6"/>
        <v>0</v>
      </c>
      <c r="AK12" s="369">
        <f t="shared" si="7"/>
        <v>0</v>
      </c>
      <c r="AL12" s="173"/>
      <c r="AM12" s="173">
        <f t="shared" si="8"/>
        <v>29</v>
      </c>
      <c r="AN12" s="173">
        <f t="shared" si="9"/>
        <v>33</v>
      </c>
      <c r="AO12" s="173">
        <f t="shared" si="10"/>
        <v>34</v>
      </c>
      <c r="AP12" s="173">
        <f t="shared" si="11"/>
        <v>0</v>
      </c>
      <c r="AQ12" s="173">
        <f t="shared" si="12"/>
        <v>0</v>
      </c>
      <c r="AR12" s="173">
        <f t="shared" si="13"/>
        <v>0</v>
      </c>
      <c r="AS12" s="374">
        <f t="shared" si="14"/>
        <v>0</v>
      </c>
    </row>
    <row r="13" spans="2:45" ht="15.75">
      <c r="B13" s="516"/>
      <c r="C13" s="348">
        <v>10</v>
      </c>
      <c r="D13" s="113" t="str">
        <f>'[2]Tabelle1'!B15</f>
        <v>Niedhart, Herbert</v>
      </c>
      <c r="E13" s="256">
        <f>'[2]Tabelle1'!C15</f>
        <v>17.4</v>
      </c>
      <c r="F13" s="111">
        <f>'[2]Tabelle1'!D15</f>
        <v>0</v>
      </c>
      <c r="G13" s="131">
        <v>6</v>
      </c>
      <c r="H13" s="131">
        <v>22</v>
      </c>
      <c r="I13" s="110">
        <v>1</v>
      </c>
      <c r="J13" s="153" t="s">
        <v>344</v>
      </c>
      <c r="K13" s="154">
        <v>17.4</v>
      </c>
      <c r="L13" s="155">
        <v>0</v>
      </c>
      <c r="M13" s="147"/>
      <c r="N13" s="419"/>
      <c r="O13" s="420"/>
      <c r="P13" s="420"/>
      <c r="Q13" s="420"/>
      <c r="R13" s="420"/>
      <c r="S13" s="420"/>
      <c r="T13" s="420"/>
      <c r="U13" s="420"/>
      <c r="V13" s="420">
        <v>6</v>
      </c>
      <c r="W13" s="420">
        <v>22</v>
      </c>
      <c r="X13" s="420"/>
      <c r="Y13" s="420"/>
      <c r="Z13" s="419">
        <f>SUM(N13,P13,R13,T13,V13,X13,-AK13)</f>
        <v>6</v>
      </c>
      <c r="AA13" s="420">
        <f>SUM(O13,Q13,S13,U13,W13,Y13,-AS13)</f>
        <v>22</v>
      </c>
      <c r="AB13" s="421">
        <f>SUM(Z13:AA13)</f>
        <v>28</v>
      </c>
      <c r="AD13" s="134">
        <f t="shared" si="0"/>
        <v>28</v>
      </c>
      <c r="AE13" s="375">
        <f t="shared" si="1"/>
        <v>0</v>
      </c>
      <c r="AF13" s="173">
        <f t="shared" si="2"/>
        <v>0</v>
      </c>
      <c r="AG13" s="173">
        <f t="shared" si="3"/>
        <v>0</v>
      </c>
      <c r="AH13" s="173">
        <f t="shared" si="4"/>
        <v>0</v>
      </c>
      <c r="AI13" s="173">
        <f t="shared" si="5"/>
        <v>6</v>
      </c>
      <c r="AJ13" s="173">
        <f t="shared" si="6"/>
        <v>0</v>
      </c>
      <c r="AK13" s="369">
        <f t="shared" si="7"/>
        <v>0</v>
      </c>
      <c r="AL13" s="173"/>
      <c r="AM13" s="173">
        <f t="shared" si="8"/>
        <v>0</v>
      </c>
      <c r="AN13" s="173">
        <f t="shared" si="9"/>
        <v>0</v>
      </c>
      <c r="AO13" s="173">
        <f t="shared" si="10"/>
        <v>0</v>
      </c>
      <c r="AP13" s="173">
        <f t="shared" si="11"/>
        <v>0</v>
      </c>
      <c r="AQ13" s="173">
        <f t="shared" si="12"/>
        <v>22</v>
      </c>
      <c r="AR13" s="173">
        <f t="shared" si="13"/>
        <v>0</v>
      </c>
      <c r="AS13" s="374">
        <f t="shared" si="14"/>
        <v>0</v>
      </c>
    </row>
    <row r="14" spans="2:45" ht="15">
      <c r="B14" s="516"/>
      <c r="C14" s="348">
        <v>11</v>
      </c>
      <c r="D14" s="113">
        <f>'[2]Tabelle1'!B16</f>
        <v>0</v>
      </c>
      <c r="E14" s="256">
        <f>'[2]Tabelle1'!C16</f>
        <v>0</v>
      </c>
      <c r="F14" s="111">
        <f>'[2]Tabelle1'!D16</f>
        <v>0</v>
      </c>
      <c r="G14" s="131"/>
      <c r="H14" s="131"/>
      <c r="I14" s="110">
        <v>1</v>
      </c>
      <c r="J14" s="153" t="s">
        <v>236</v>
      </c>
      <c r="K14" s="154">
        <v>9.6</v>
      </c>
      <c r="L14" s="155">
        <v>0</v>
      </c>
      <c r="M14" s="147"/>
      <c r="N14" s="419">
        <v>24</v>
      </c>
      <c r="O14" s="420">
        <v>36</v>
      </c>
      <c r="P14" s="420">
        <v>24</v>
      </c>
      <c r="Q14" s="420">
        <v>35</v>
      </c>
      <c r="R14" s="420">
        <v>21</v>
      </c>
      <c r="S14" s="420">
        <v>28</v>
      </c>
      <c r="T14" s="420">
        <v>21</v>
      </c>
      <c r="U14" s="420">
        <v>30</v>
      </c>
      <c r="V14" s="420">
        <v>15</v>
      </c>
      <c r="W14" s="420">
        <v>27</v>
      </c>
      <c r="X14" s="420"/>
      <c r="Y14" s="420"/>
      <c r="Z14" s="419">
        <f>SUM(N14,P14,R14,T14,V14,X14,-AK14)</f>
        <v>90</v>
      </c>
      <c r="AA14" s="420">
        <f>SUM(O14,Q14,S14,U14,W14,Y14,-AS14)</f>
        <v>129</v>
      </c>
      <c r="AB14" s="421">
        <f>SUM(Z14:AA14)</f>
        <v>219</v>
      </c>
      <c r="AD14" s="134">
        <f t="shared" si="0"/>
        <v>42</v>
      </c>
      <c r="AE14" s="375">
        <f t="shared" si="1"/>
        <v>24</v>
      </c>
      <c r="AF14" s="173">
        <f t="shared" si="2"/>
        <v>24</v>
      </c>
      <c r="AG14" s="173">
        <f t="shared" si="3"/>
        <v>21</v>
      </c>
      <c r="AH14" s="173">
        <f t="shared" si="4"/>
        <v>21</v>
      </c>
      <c r="AI14" s="173">
        <f t="shared" si="5"/>
        <v>15</v>
      </c>
      <c r="AJ14" s="173">
        <f t="shared" si="6"/>
        <v>0</v>
      </c>
      <c r="AK14" s="369">
        <f t="shared" si="7"/>
        <v>15</v>
      </c>
      <c r="AL14" s="173"/>
      <c r="AM14" s="173">
        <f t="shared" si="8"/>
        <v>36</v>
      </c>
      <c r="AN14" s="173">
        <f t="shared" si="9"/>
        <v>35</v>
      </c>
      <c r="AO14" s="173">
        <f t="shared" si="10"/>
        <v>28</v>
      </c>
      <c r="AP14" s="173">
        <f t="shared" si="11"/>
        <v>30</v>
      </c>
      <c r="AQ14" s="173">
        <f t="shared" si="12"/>
        <v>27</v>
      </c>
      <c r="AR14" s="173">
        <f t="shared" si="13"/>
        <v>0</v>
      </c>
      <c r="AS14" s="374">
        <f t="shared" si="14"/>
        <v>27</v>
      </c>
    </row>
    <row r="15" spans="2:45" ht="15.75" customHeight="1">
      <c r="B15" s="516"/>
      <c r="C15" s="348">
        <v>12</v>
      </c>
      <c r="D15" s="113">
        <f>'[2]Tabelle1'!B17</f>
        <v>0</v>
      </c>
      <c r="E15" s="256">
        <f>'[2]Tabelle1'!C17</f>
        <v>0</v>
      </c>
      <c r="F15" s="111">
        <f>'[2]Tabelle1'!D17</f>
        <v>0</v>
      </c>
      <c r="G15" s="131"/>
      <c r="H15" s="131"/>
      <c r="I15" s="110">
        <v>1</v>
      </c>
      <c r="J15" s="153" t="s">
        <v>232</v>
      </c>
      <c r="K15" s="154">
        <v>26.3</v>
      </c>
      <c r="L15" s="155" t="s">
        <v>242</v>
      </c>
      <c r="M15" s="147"/>
      <c r="N15" s="419">
        <v>4</v>
      </c>
      <c r="O15" s="420">
        <v>20</v>
      </c>
      <c r="P15" s="420"/>
      <c r="Q15" s="420"/>
      <c r="R15" s="420">
        <v>9</v>
      </c>
      <c r="S15" s="420">
        <v>32</v>
      </c>
      <c r="T15" s="420">
        <v>11</v>
      </c>
      <c r="U15" s="420">
        <v>37</v>
      </c>
      <c r="V15" s="420"/>
      <c r="W15" s="420"/>
      <c r="X15" s="420"/>
      <c r="Y15" s="420"/>
      <c r="Z15" s="419">
        <f>SUM(N15,P15,R15,T15,V15,X15,-AK15)</f>
        <v>24</v>
      </c>
      <c r="AA15" s="420">
        <f>SUM(O15,Q15,S15,U15,W15,Y15,-AS15)</f>
        <v>89</v>
      </c>
      <c r="AB15" s="421">
        <f>SUM(Z15:AA15)</f>
        <v>113</v>
      </c>
      <c r="AD15" s="134">
        <f t="shared" si="0"/>
        <v>0</v>
      </c>
      <c r="AE15" s="375">
        <f t="shared" si="1"/>
        <v>4</v>
      </c>
      <c r="AF15" s="173">
        <f t="shared" si="2"/>
        <v>0</v>
      </c>
      <c r="AG15" s="173">
        <f t="shared" si="3"/>
        <v>9</v>
      </c>
      <c r="AH15" s="173">
        <f t="shared" si="4"/>
        <v>11</v>
      </c>
      <c r="AI15" s="173">
        <f t="shared" si="5"/>
        <v>0</v>
      </c>
      <c r="AJ15" s="173">
        <f t="shared" si="6"/>
        <v>0</v>
      </c>
      <c r="AK15" s="369">
        <f t="shared" si="7"/>
        <v>0</v>
      </c>
      <c r="AL15" s="173"/>
      <c r="AM15" s="173">
        <f t="shared" si="8"/>
        <v>20</v>
      </c>
      <c r="AN15" s="173">
        <f t="shared" si="9"/>
        <v>0</v>
      </c>
      <c r="AO15" s="173">
        <f t="shared" si="10"/>
        <v>32</v>
      </c>
      <c r="AP15" s="173">
        <f t="shared" si="11"/>
        <v>37</v>
      </c>
      <c r="AQ15" s="173">
        <f t="shared" si="12"/>
        <v>0</v>
      </c>
      <c r="AR15" s="173">
        <f t="shared" si="13"/>
        <v>0</v>
      </c>
      <c r="AS15" s="374">
        <f t="shared" si="14"/>
        <v>0</v>
      </c>
    </row>
    <row r="16" spans="2:45" ht="15.75" customHeight="1">
      <c r="B16" s="445"/>
      <c r="C16" s="348">
        <v>13</v>
      </c>
      <c r="D16" s="113"/>
      <c r="E16" s="256"/>
      <c r="F16" s="111"/>
      <c r="G16" s="131"/>
      <c r="H16" s="131"/>
      <c r="I16" s="110">
        <v>1</v>
      </c>
      <c r="J16" s="153" t="s">
        <v>317</v>
      </c>
      <c r="K16" s="154">
        <v>13.2</v>
      </c>
      <c r="L16" s="155" t="s">
        <v>242</v>
      </c>
      <c r="M16" s="147"/>
      <c r="N16" s="419"/>
      <c r="O16" s="420"/>
      <c r="P16" s="420"/>
      <c r="Q16" s="420"/>
      <c r="R16" s="420">
        <v>14</v>
      </c>
      <c r="S16" s="420">
        <v>26</v>
      </c>
      <c r="T16" s="420">
        <v>16</v>
      </c>
      <c r="U16" s="420">
        <v>27</v>
      </c>
      <c r="V16" s="420"/>
      <c r="W16" s="420"/>
      <c r="X16" s="420"/>
      <c r="Y16" s="420"/>
      <c r="Z16" s="419">
        <f>SUM(N16,P16,R16,T16,V16,X16,-AK16)</f>
        <v>30</v>
      </c>
      <c r="AA16" s="420">
        <f>SUM(O16,Q16,S16,U16,W16,Y16,-AS16)</f>
        <v>53</v>
      </c>
      <c r="AB16" s="421">
        <f>SUM(Z16:AA16)</f>
        <v>83</v>
      </c>
      <c r="AD16" s="134">
        <f t="shared" si="0"/>
        <v>0</v>
      </c>
      <c r="AE16" s="375">
        <f t="shared" si="1"/>
        <v>0</v>
      </c>
      <c r="AF16" s="173">
        <f t="shared" si="2"/>
        <v>0</v>
      </c>
      <c r="AG16" s="173">
        <f t="shared" si="3"/>
        <v>14</v>
      </c>
      <c r="AH16" s="173">
        <f t="shared" si="4"/>
        <v>16</v>
      </c>
      <c r="AI16" s="173">
        <f t="shared" si="5"/>
        <v>0</v>
      </c>
      <c r="AJ16" s="173">
        <f t="shared" si="6"/>
        <v>0</v>
      </c>
      <c r="AK16" s="369">
        <f t="shared" si="7"/>
        <v>0</v>
      </c>
      <c r="AL16" s="173"/>
      <c r="AM16" s="173">
        <f t="shared" si="8"/>
        <v>0</v>
      </c>
      <c r="AN16" s="173">
        <f t="shared" si="9"/>
        <v>0</v>
      </c>
      <c r="AO16" s="173">
        <f t="shared" si="10"/>
        <v>26</v>
      </c>
      <c r="AP16" s="173">
        <f t="shared" si="11"/>
        <v>27</v>
      </c>
      <c r="AQ16" s="173">
        <f t="shared" si="12"/>
        <v>0</v>
      </c>
      <c r="AR16" s="173">
        <f t="shared" si="13"/>
        <v>0</v>
      </c>
      <c r="AS16" s="374">
        <f t="shared" si="14"/>
        <v>0</v>
      </c>
    </row>
    <row r="17" spans="2:45" ht="15.75" customHeight="1">
      <c r="B17" s="445"/>
      <c r="C17" s="348">
        <v>14</v>
      </c>
      <c r="D17" s="113"/>
      <c r="E17" s="256"/>
      <c r="F17" s="111"/>
      <c r="G17" s="131"/>
      <c r="H17" s="131"/>
      <c r="I17" s="110">
        <v>1</v>
      </c>
      <c r="J17" s="153" t="s">
        <v>237</v>
      </c>
      <c r="K17" s="154">
        <v>10.2</v>
      </c>
      <c r="L17" s="155">
        <v>0</v>
      </c>
      <c r="M17" s="147"/>
      <c r="N17" s="419">
        <v>16</v>
      </c>
      <c r="O17" s="420">
        <v>27</v>
      </c>
      <c r="P17" s="420">
        <v>15</v>
      </c>
      <c r="Q17" s="420">
        <v>24</v>
      </c>
      <c r="R17" s="420">
        <v>23</v>
      </c>
      <c r="S17" s="420">
        <v>33</v>
      </c>
      <c r="T17" s="420">
        <v>22</v>
      </c>
      <c r="U17" s="420">
        <v>31</v>
      </c>
      <c r="V17" s="420">
        <v>20</v>
      </c>
      <c r="W17" s="420">
        <v>35</v>
      </c>
      <c r="X17" s="420"/>
      <c r="Y17" s="420"/>
      <c r="Z17" s="419">
        <f>SUM(N17,P17,R17,T17,V17,X17,-AK17)</f>
        <v>81</v>
      </c>
      <c r="AA17" s="420">
        <f>SUM(O17,Q17,S17,U17,W17,Y17,-AS17)</f>
        <v>126</v>
      </c>
      <c r="AB17" s="421">
        <f>SUM(Z17:AA17)</f>
        <v>207</v>
      </c>
      <c r="AD17" s="134">
        <f t="shared" si="0"/>
        <v>55</v>
      </c>
      <c r="AE17" s="375">
        <f t="shared" si="1"/>
        <v>16</v>
      </c>
      <c r="AF17" s="173">
        <f t="shared" si="2"/>
        <v>15</v>
      </c>
      <c r="AG17" s="173">
        <f t="shared" si="3"/>
        <v>23</v>
      </c>
      <c r="AH17" s="173">
        <f t="shared" si="4"/>
        <v>22</v>
      </c>
      <c r="AI17" s="173">
        <f t="shared" si="5"/>
        <v>20</v>
      </c>
      <c r="AJ17" s="173">
        <f t="shared" si="6"/>
        <v>0</v>
      </c>
      <c r="AK17" s="369">
        <f t="shared" si="7"/>
        <v>15</v>
      </c>
      <c r="AL17" s="173"/>
      <c r="AM17" s="173">
        <f t="shared" si="8"/>
        <v>27</v>
      </c>
      <c r="AN17" s="173">
        <f t="shared" si="9"/>
        <v>24</v>
      </c>
      <c r="AO17" s="173">
        <f t="shared" si="10"/>
        <v>33</v>
      </c>
      <c r="AP17" s="173">
        <f t="shared" si="11"/>
        <v>31</v>
      </c>
      <c r="AQ17" s="173">
        <f t="shared" si="12"/>
        <v>35</v>
      </c>
      <c r="AR17" s="173">
        <f t="shared" si="13"/>
        <v>0</v>
      </c>
      <c r="AS17" s="374">
        <f t="shared" si="14"/>
        <v>24</v>
      </c>
    </row>
    <row r="18" spans="2:45" ht="15.75" customHeight="1">
      <c r="B18" s="445"/>
      <c r="C18" s="348">
        <v>15</v>
      </c>
      <c r="D18" s="113"/>
      <c r="E18" s="256"/>
      <c r="F18" s="111"/>
      <c r="G18" s="131"/>
      <c r="H18" s="131"/>
      <c r="I18" s="110">
        <v>1</v>
      </c>
      <c r="J18" s="153" t="s">
        <v>233</v>
      </c>
      <c r="K18" s="154">
        <v>8.5</v>
      </c>
      <c r="L18" s="155">
        <v>0</v>
      </c>
      <c r="M18" s="147"/>
      <c r="N18" s="419">
        <v>15</v>
      </c>
      <c r="O18" s="420">
        <v>25</v>
      </c>
      <c r="P18" s="420">
        <v>28</v>
      </c>
      <c r="Q18" s="420">
        <v>37</v>
      </c>
      <c r="R18" s="420">
        <v>26</v>
      </c>
      <c r="S18" s="420">
        <v>35</v>
      </c>
      <c r="T18" s="420">
        <v>24</v>
      </c>
      <c r="U18" s="420">
        <v>32</v>
      </c>
      <c r="V18" s="420">
        <v>24</v>
      </c>
      <c r="W18" s="420">
        <v>34</v>
      </c>
      <c r="X18" s="420"/>
      <c r="Y18" s="420"/>
      <c r="Z18" s="419">
        <f>SUM(N18,P18,R18,T18,V18,X18,-AK18)</f>
        <v>102</v>
      </c>
      <c r="AA18" s="420">
        <f>SUM(O18,Q18,S18,U18,W18,Y18,-AS18)</f>
        <v>138</v>
      </c>
      <c r="AB18" s="421">
        <f>SUM(Z18:AA18)</f>
        <v>240</v>
      </c>
      <c r="AD18" s="134">
        <f t="shared" si="0"/>
        <v>58</v>
      </c>
      <c r="AE18" s="375">
        <f t="shared" si="1"/>
        <v>15</v>
      </c>
      <c r="AF18" s="173">
        <f t="shared" si="2"/>
        <v>28</v>
      </c>
      <c r="AG18" s="173">
        <f t="shared" si="3"/>
        <v>26</v>
      </c>
      <c r="AH18" s="173">
        <f t="shared" si="4"/>
        <v>24</v>
      </c>
      <c r="AI18" s="173">
        <f t="shared" si="5"/>
        <v>24</v>
      </c>
      <c r="AJ18" s="173">
        <f t="shared" si="6"/>
        <v>0</v>
      </c>
      <c r="AK18" s="369">
        <f t="shared" si="7"/>
        <v>15</v>
      </c>
      <c r="AL18" s="173"/>
      <c r="AM18" s="173">
        <f t="shared" si="8"/>
        <v>25</v>
      </c>
      <c r="AN18" s="173">
        <f t="shared" si="9"/>
        <v>37</v>
      </c>
      <c r="AO18" s="173">
        <f t="shared" si="10"/>
        <v>35</v>
      </c>
      <c r="AP18" s="173">
        <f t="shared" si="11"/>
        <v>32</v>
      </c>
      <c r="AQ18" s="173">
        <f t="shared" si="12"/>
        <v>34</v>
      </c>
      <c r="AR18" s="173">
        <f t="shared" si="13"/>
        <v>0</v>
      </c>
      <c r="AS18" s="374">
        <f t="shared" si="14"/>
        <v>25</v>
      </c>
    </row>
    <row r="19" spans="2:45" ht="15.75" customHeight="1">
      <c r="B19" s="445"/>
      <c r="C19" s="348">
        <v>16</v>
      </c>
      <c r="D19" s="113"/>
      <c r="E19" s="256"/>
      <c r="F19" s="111"/>
      <c r="G19" s="131"/>
      <c r="H19" s="131"/>
      <c r="I19" s="110">
        <v>1</v>
      </c>
      <c r="J19" s="153" t="s">
        <v>342</v>
      </c>
      <c r="K19" s="154">
        <v>7.7</v>
      </c>
      <c r="L19" s="155">
        <v>0</v>
      </c>
      <c r="M19" s="147"/>
      <c r="N19" s="419"/>
      <c r="O19" s="420"/>
      <c r="P19" s="420"/>
      <c r="Q19" s="420"/>
      <c r="R19" s="420"/>
      <c r="S19" s="420"/>
      <c r="T19" s="420"/>
      <c r="U19" s="420"/>
      <c r="V19" s="420">
        <v>20</v>
      </c>
      <c r="W19" s="420">
        <v>29</v>
      </c>
      <c r="X19" s="420"/>
      <c r="Y19" s="420"/>
      <c r="Z19" s="419">
        <f>SUM(N19,P19,R19,T19,V19,X19,-AK19)</f>
        <v>20</v>
      </c>
      <c r="AA19" s="420">
        <f>SUM(O19,Q19,S19,U19,W19,Y19,-AS19)</f>
        <v>29</v>
      </c>
      <c r="AB19" s="421">
        <f>SUM(Z19:AA19)</f>
        <v>49</v>
      </c>
      <c r="AD19" s="134">
        <f t="shared" si="0"/>
        <v>49</v>
      </c>
      <c r="AE19" s="375">
        <f t="shared" si="1"/>
        <v>0</v>
      </c>
      <c r="AF19" s="173">
        <f t="shared" si="2"/>
        <v>0</v>
      </c>
      <c r="AG19" s="173">
        <f t="shared" si="3"/>
        <v>0</v>
      </c>
      <c r="AH19" s="173">
        <f t="shared" si="4"/>
        <v>0</v>
      </c>
      <c r="AI19" s="173">
        <f t="shared" si="5"/>
        <v>20</v>
      </c>
      <c r="AJ19" s="173">
        <f t="shared" si="6"/>
        <v>0</v>
      </c>
      <c r="AK19" s="369">
        <f t="shared" si="7"/>
        <v>0</v>
      </c>
      <c r="AL19" s="173"/>
      <c r="AM19" s="173">
        <f t="shared" si="8"/>
        <v>0</v>
      </c>
      <c r="AN19" s="173">
        <f t="shared" si="9"/>
        <v>0</v>
      </c>
      <c r="AO19" s="173">
        <f t="shared" si="10"/>
        <v>0</v>
      </c>
      <c r="AP19" s="173">
        <f t="shared" si="11"/>
        <v>0</v>
      </c>
      <c r="AQ19" s="173">
        <f t="shared" si="12"/>
        <v>29</v>
      </c>
      <c r="AR19" s="173">
        <f t="shared" si="13"/>
        <v>0</v>
      </c>
      <c r="AS19" s="374">
        <f t="shared" si="14"/>
        <v>0</v>
      </c>
    </row>
    <row r="20" spans="2:45" ht="15.75" customHeight="1" thickBot="1">
      <c r="B20" s="445"/>
      <c r="C20" s="348">
        <v>17</v>
      </c>
      <c r="D20" s="113"/>
      <c r="E20" s="256"/>
      <c r="F20" s="111"/>
      <c r="G20" s="131"/>
      <c r="H20" s="131"/>
      <c r="I20" s="110">
        <v>1</v>
      </c>
      <c r="J20" s="153" t="s">
        <v>308</v>
      </c>
      <c r="K20" s="154">
        <v>19.3</v>
      </c>
      <c r="L20" s="155">
        <v>0</v>
      </c>
      <c r="M20" s="147"/>
      <c r="N20" s="419"/>
      <c r="O20" s="420"/>
      <c r="P20" s="420">
        <v>12</v>
      </c>
      <c r="Q20" s="420">
        <v>32</v>
      </c>
      <c r="R20" s="420">
        <v>11</v>
      </c>
      <c r="S20" s="420">
        <v>27</v>
      </c>
      <c r="T20" s="420">
        <v>12</v>
      </c>
      <c r="U20" s="420">
        <v>29</v>
      </c>
      <c r="V20" s="420"/>
      <c r="W20" s="420"/>
      <c r="X20" s="420"/>
      <c r="Y20" s="420"/>
      <c r="Z20" s="419">
        <f>SUM(N20,P20,R20,T20,V20,X20,-AK20)</f>
        <v>35</v>
      </c>
      <c r="AA20" s="420">
        <f>SUM(O20,Q20,S20,U20,W20,Y20,-AS20)</f>
        <v>88</v>
      </c>
      <c r="AB20" s="421">
        <f>SUM(Z20:AA20)</f>
        <v>123</v>
      </c>
      <c r="AD20" s="134">
        <f t="shared" si="0"/>
        <v>0</v>
      </c>
      <c r="AE20" s="375">
        <f t="shared" si="1"/>
        <v>0</v>
      </c>
      <c r="AF20" s="173">
        <f t="shared" si="2"/>
        <v>12</v>
      </c>
      <c r="AG20" s="173">
        <f t="shared" si="3"/>
        <v>11</v>
      </c>
      <c r="AH20" s="173">
        <f t="shared" si="4"/>
        <v>12</v>
      </c>
      <c r="AI20" s="173">
        <f t="shared" si="5"/>
        <v>0</v>
      </c>
      <c r="AJ20" s="173">
        <f t="shared" si="6"/>
        <v>0</v>
      </c>
      <c r="AK20" s="369">
        <f t="shared" si="7"/>
        <v>0</v>
      </c>
      <c r="AL20" s="173"/>
      <c r="AM20" s="173">
        <f t="shared" si="8"/>
        <v>0</v>
      </c>
      <c r="AN20" s="173">
        <f t="shared" si="9"/>
        <v>32</v>
      </c>
      <c r="AO20" s="173">
        <f t="shared" si="10"/>
        <v>27</v>
      </c>
      <c r="AP20" s="173">
        <f t="shared" si="11"/>
        <v>29</v>
      </c>
      <c r="AQ20" s="173">
        <f t="shared" si="12"/>
        <v>0</v>
      </c>
      <c r="AR20" s="173">
        <f t="shared" si="13"/>
        <v>0</v>
      </c>
      <c r="AS20" s="374">
        <f t="shared" si="14"/>
        <v>0</v>
      </c>
    </row>
    <row r="21" spans="2:45" ht="15.75" customHeight="1" hidden="1" thickBot="1">
      <c r="B21" s="445"/>
      <c r="C21" s="348">
        <v>18</v>
      </c>
      <c r="D21" s="113"/>
      <c r="E21" s="256"/>
      <c r="F21" s="111"/>
      <c r="G21" s="131"/>
      <c r="H21" s="131"/>
      <c r="I21" s="110">
        <v>1</v>
      </c>
      <c r="J21" s="153"/>
      <c r="K21" s="154"/>
      <c r="L21" s="155"/>
      <c r="M21" s="147"/>
      <c r="N21" s="419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19">
        <f>SUM(N21,P21,R21,T21,V21,X21,-AK21)</f>
        <v>0</v>
      </c>
      <c r="AA21" s="420">
        <f>SUM(O21,Q21,S21,U21,W21,Y21,-AS21)</f>
        <v>0</v>
      </c>
      <c r="AB21" s="421">
        <f>SUM(Z21:AA21)</f>
        <v>0</v>
      </c>
      <c r="AD21" s="134">
        <f t="shared" si="0"/>
        <v>0</v>
      </c>
      <c r="AE21" s="375">
        <f t="shared" si="1"/>
        <v>0</v>
      </c>
      <c r="AF21" s="173">
        <f t="shared" si="2"/>
        <v>0</v>
      </c>
      <c r="AG21" s="173">
        <f t="shared" si="3"/>
        <v>0</v>
      </c>
      <c r="AH21" s="173">
        <f t="shared" si="4"/>
        <v>0</v>
      </c>
      <c r="AI21" s="173">
        <f t="shared" si="5"/>
        <v>0</v>
      </c>
      <c r="AJ21" s="173">
        <f t="shared" si="6"/>
        <v>0</v>
      </c>
      <c r="AK21" s="369">
        <f t="shared" si="7"/>
        <v>0</v>
      </c>
      <c r="AL21" s="173"/>
      <c r="AM21" s="173">
        <f t="shared" si="8"/>
        <v>0</v>
      </c>
      <c r="AN21" s="173">
        <f t="shared" si="9"/>
        <v>0</v>
      </c>
      <c r="AO21" s="173">
        <f t="shared" si="10"/>
        <v>0</v>
      </c>
      <c r="AP21" s="173">
        <f t="shared" si="11"/>
        <v>0</v>
      </c>
      <c r="AQ21" s="173">
        <f t="shared" si="12"/>
        <v>0</v>
      </c>
      <c r="AR21" s="173">
        <f t="shared" si="13"/>
        <v>0</v>
      </c>
      <c r="AS21" s="374">
        <f t="shared" si="14"/>
        <v>0</v>
      </c>
    </row>
    <row r="22" spans="2:45" ht="15.75" customHeight="1" hidden="1" thickBot="1">
      <c r="B22" s="445"/>
      <c r="C22" s="348">
        <v>19</v>
      </c>
      <c r="D22" s="113"/>
      <c r="E22" s="256"/>
      <c r="F22" s="111"/>
      <c r="G22" s="131"/>
      <c r="H22" s="131"/>
      <c r="I22" s="110">
        <v>1</v>
      </c>
      <c r="J22" s="153"/>
      <c r="K22" s="154"/>
      <c r="L22" s="155"/>
      <c r="M22" s="147"/>
      <c r="N22" s="419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19">
        <f>SUM(N22,P22,R22,T22,V22,X22,-AK22)</f>
        <v>0</v>
      </c>
      <c r="AA22" s="420">
        <f>SUM(O22,Q22,S22,U22,W22,Y22,-AS22)</f>
        <v>0</v>
      </c>
      <c r="AB22" s="421">
        <f>SUM(Z22:AA22)</f>
        <v>0</v>
      </c>
      <c r="AD22" s="134">
        <f t="shared" si="0"/>
        <v>0</v>
      </c>
      <c r="AE22" s="375">
        <f t="shared" si="1"/>
        <v>0</v>
      </c>
      <c r="AF22" s="173">
        <f t="shared" si="2"/>
        <v>0</v>
      </c>
      <c r="AG22" s="173">
        <f t="shared" si="3"/>
        <v>0</v>
      </c>
      <c r="AH22" s="173">
        <f t="shared" si="4"/>
        <v>0</v>
      </c>
      <c r="AI22" s="173">
        <f t="shared" si="5"/>
        <v>0</v>
      </c>
      <c r="AJ22" s="173">
        <f t="shared" si="6"/>
        <v>0</v>
      </c>
      <c r="AK22" s="369">
        <f t="shared" si="7"/>
        <v>0</v>
      </c>
      <c r="AL22" s="173"/>
      <c r="AM22" s="173">
        <f t="shared" si="8"/>
        <v>0</v>
      </c>
      <c r="AN22" s="173">
        <f t="shared" si="9"/>
        <v>0</v>
      </c>
      <c r="AO22" s="173">
        <f t="shared" si="10"/>
        <v>0</v>
      </c>
      <c r="AP22" s="173">
        <f t="shared" si="11"/>
        <v>0</v>
      </c>
      <c r="AQ22" s="173">
        <f t="shared" si="12"/>
        <v>0</v>
      </c>
      <c r="AR22" s="173">
        <f t="shared" si="13"/>
        <v>0</v>
      </c>
      <c r="AS22" s="374">
        <f t="shared" si="14"/>
        <v>0</v>
      </c>
    </row>
    <row r="23" spans="2:45" ht="15.75" customHeight="1" hidden="1" thickBot="1">
      <c r="B23" s="445"/>
      <c r="C23" s="348">
        <v>20</v>
      </c>
      <c r="D23" s="113"/>
      <c r="E23" s="256"/>
      <c r="F23" s="111"/>
      <c r="G23" s="131"/>
      <c r="H23" s="131"/>
      <c r="I23" s="110">
        <v>1</v>
      </c>
      <c r="J23" s="153"/>
      <c r="K23" s="154"/>
      <c r="L23" s="155"/>
      <c r="M23" s="147"/>
      <c r="N23" s="419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19">
        <f>SUM(N23,P23,R23,T23,V23,X23,-AK23)</f>
        <v>0</v>
      </c>
      <c r="AA23" s="420">
        <f>SUM(O23,Q23,S23,U23,W23,Y23,-AS23)</f>
        <v>0</v>
      </c>
      <c r="AB23" s="421">
        <f>SUM(Z23:AA23)</f>
        <v>0</v>
      </c>
      <c r="AD23" s="134">
        <f t="shared" si="0"/>
        <v>0</v>
      </c>
      <c r="AE23" s="375">
        <f t="shared" si="1"/>
        <v>0</v>
      </c>
      <c r="AF23" s="173">
        <f t="shared" si="2"/>
        <v>0</v>
      </c>
      <c r="AG23" s="173">
        <f t="shared" si="3"/>
        <v>0</v>
      </c>
      <c r="AH23" s="173">
        <f t="shared" si="4"/>
        <v>0</v>
      </c>
      <c r="AI23" s="173">
        <f t="shared" si="5"/>
        <v>0</v>
      </c>
      <c r="AJ23" s="173">
        <f t="shared" si="6"/>
        <v>0</v>
      </c>
      <c r="AK23" s="369">
        <f t="shared" si="7"/>
        <v>0</v>
      </c>
      <c r="AL23" s="173"/>
      <c r="AM23" s="173">
        <f t="shared" si="8"/>
        <v>0</v>
      </c>
      <c r="AN23" s="173">
        <f t="shared" si="9"/>
        <v>0</v>
      </c>
      <c r="AO23" s="173">
        <f t="shared" si="10"/>
        <v>0</v>
      </c>
      <c r="AP23" s="173">
        <f t="shared" si="11"/>
        <v>0</v>
      </c>
      <c r="AQ23" s="173">
        <f t="shared" si="12"/>
        <v>0</v>
      </c>
      <c r="AR23" s="173">
        <f t="shared" si="13"/>
        <v>0</v>
      </c>
      <c r="AS23" s="374">
        <f t="shared" si="14"/>
        <v>0</v>
      </c>
    </row>
    <row r="24" spans="2:45" ht="15.75" customHeight="1" hidden="1" thickBot="1">
      <c r="B24" s="445"/>
      <c r="C24" s="348">
        <v>21</v>
      </c>
      <c r="D24" s="113"/>
      <c r="E24" s="256"/>
      <c r="F24" s="111"/>
      <c r="G24" s="131"/>
      <c r="H24" s="131"/>
      <c r="I24" s="110">
        <v>1</v>
      </c>
      <c r="J24" s="153"/>
      <c r="K24" s="154"/>
      <c r="L24" s="155"/>
      <c r="M24" s="147"/>
      <c r="N24" s="419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19">
        <f>SUM(N24,P24,R24,T24,V24,X24,-AK24)</f>
        <v>0</v>
      </c>
      <c r="AA24" s="420">
        <f>SUM(O24,Q24,S24,U24,W24,Y24,-AS24)</f>
        <v>0</v>
      </c>
      <c r="AB24" s="421">
        <f>SUM(Z24:AA24)</f>
        <v>0</v>
      </c>
      <c r="AD24" s="134">
        <f t="shared" si="0"/>
        <v>0</v>
      </c>
      <c r="AE24" s="375">
        <f t="shared" si="1"/>
        <v>0</v>
      </c>
      <c r="AF24" s="173">
        <f t="shared" si="2"/>
        <v>0</v>
      </c>
      <c r="AG24" s="173">
        <f t="shared" si="3"/>
        <v>0</v>
      </c>
      <c r="AH24" s="173">
        <f t="shared" si="4"/>
        <v>0</v>
      </c>
      <c r="AI24" s="173">
        <f t="shared" si="5"/>
        <v>0</v>
      </c>
      <c r="AJ24" s="173">
        <f t="shared" si="6"/>
        <v>0</v>
      </c>
      <c r="AK24" s="369">
        <f t="shared" si="7"/>
        <v>0</v>
      </c>
      <c r="AL24" s="173"/>
      <c r="AM24" s="173">
        <f t="shared" si="8"/>
        <v>0</v>
      </c>
      <c r="AN24" s="173">
        <f t="shared" si="9"/>
        <v>0</v>
      </c>
      <c r="AO24" s="173">
        <f t="shared" si="10"/>
        <v>0</v>
      </c>
      <c r="AP24" s="173">
        <f t="shared" si="11"/>
        <v>0</v>
      </c>
      <c r="AQ24" s="173">
        <f t="shared" si="12"/>
        <v>0</v>
      </c>
      <c r="AR24" s="173">
        <f t="shared" si="13"/>
        <v>0</v>
      </c>
      <c r="AS24" s="374">
        <f t="shared" si="14"/>
        <v>0</v>
      </c>
    </row>
    <row r="25" spans="2:45" ht="15.75" customHeight="1" hidden="1" thickBot="1">
      <c r="B25" s="445"/>
      <c r="C25" s="348">
        <v>22</v>
      </c>
      <c r="D25" s="113"/>
      <c r="E25" s="256"/>
      <c r="F25" s="111"/>
      <c r="G25" s="131"/>
      <c r="H25" s="131"/>
      <c r="I25" s="110">
        <v>1</v>
      </c>
      <c r="J25" s="153"/>
      <c r="K25" s="154"/>
      <c r="L25" s="155"/>
      <c r="M25" s="147"/>
      <c r="N25" s="419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19">
        <f>SUM(N25,P25,R25,T25,V25,X25,-AK25)</f>
        <v>0</v>
      </c>
      <c r="AA25" s="420">
        <f>SUM(O25,Q25,S25,U25,W25,Y25,-AS25)</f>
        <v>0</v>
      </c>
      <c r="AB25" s="421">
        <f>SUM(Z25:AA25)</f>
        <v>0</v>
      </c>
      <c r="AD25" s="134">
        <f t="shared" si="0"/>
        <v>0</v>
      </c>
      <c r="AE25" s="375">
        <f t="shared" si="1"/>
        <v>0</v>
      </c>
      <c r="AF25" s="173">
        <f t="shared" si="2"/>
        <v>0</v>
      </c>
      <c r="AG25" s="173">
        <f t="shared" si="3"/>
        <v>0</v>
      </c>
      <c r="AH25" s="173">
        <f t="shared" si="4"/>
        <v>0</v>
      </c>
      <c r="AI25" s="173">
        <f t="shared" si="5"/>
        <v>0</v>
      </c>
      <c r="AJ25" s="173">
        <f t="shared" si="6"/>
        <v>0</v>
      </c>
      <c r="AK25" s="369">
        <f t="shared" si="7"/>
        <v>0</v>
      </c>
      <c r="AL25" s="173"/>
      <c r="AM25" s="173">
        <f t="shared" si="8"/>
        <v>0</v>
      </c>
      <c r="AN25" s="173">
        <f t="shared" si="9"/>
        <v>0</v>
      </c>
      <c r="AO25" s="173">
        <f t="shared" si="10"/>
        <v>0</v>
      </c>
      <c r="AP25" s="173">
        <f t="shared" si="11"/>
        <v>0</v>
      </c>
      <c r="AQ25" s="173">
        <f t="shared" si="12"/>
        <v>0</v>
      </c>
      <c r="AR25" s="173">
        <f t="shared" si="13"/>
        <v>0</v>
      </c>
      <c r="AS25" s="374">
        <f t="shared" si="14"/>
        <v>0</v>
      </c>
    </row>
    <row r="26" spans="2:45" ht="15.75" customHeight="1" hidden="1" thickBot="1">
      <c r="B26" s="445"/>
      <c r="C26" s="348">
        <v>23</v>
      </c>
      <c r="D26" s="113"/>
      <c r="E26" s="256"/>
      <c r="F26" s="111"/>
      <c r="G26" s="131"/>
      <c r="H26" s="131"/>
      <c r="I26" s="110">
        <v>1</v>
      </c>
      <c r="J26" s="153"/>
      <c r="K26" s="154"/>
      <c r="L26" s="155"/>
      <c r="M26" s="147"/>
      <c r="N26" s="419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19">
        <f>SUM(N26,P26,R26,T26,V26,X26,-AK26)</f>
        <v>0</v>
      </c>
      <c r="AA26" s="420">
        <f>SUM(O26,Q26,S26,U26,W26,Y26,-AS26)</f>
        <v>0</v>
      </c>
      <c r="AB26" s="421">
        <f>SUM(Z26:AA26)</f>
        <v>0</v>
      </c>
      <c r="AD26" s="134">
        <f t="shared" si="0"/>
        <v>0</v>
      </c>
      <c r="AE26" s="375">
        <f t="shared" si="1"/>
        <v>0</v>
      </c>
      <c r="AF26" s="173">
        <f t="shared" si="2"/>
        <v>0</v>
      </c>
      <c r="AG26" s="173">
        <f t="shared" si="3"/>
        <v>0</v>
      </c>
      <c r="AH26" s="173">
        <f t="shared" si="4"/>
        <v>0</v>
      </c>
      <c r="AI26" s="173">
        <f t="shared" si="5"/>
        <v>0</v>
      </c>
      <c r="AJ26" s="173">
        <f t="shared" si="6"/>
        <v>0</v>
      </c>
      <c r="AK26" s="369">
        <f t="shared" si="7"/>
        <v>0</v>
      </c>
      <c r="AL26" s="173"/>
      <c r="AM26" s="173">
        <f t="shared" si="8"/>
        <v>0</v>
      </c>
      <c r="AN26" s="173">
        <f t="shared" si="9"/>
        <v>0</v>
      </c>
      <c r="AO26" s="173">
        <f t="shared" si="10"/>
        <v>0</v>
      </c>
      <c r="AP26" s="173">
        <f t="shared" si="11"/>
        <v>0</v>
      </c>
      <c r="AQ26" s="173">
        <f t="shared" si="12"/>
        <v>0</v>
      </c>
      <c r="AR26" s="173">
        <f t="shared" si="13"/>
        <v>0</v>
      </c>
      <c r="AS26" s="374">
        <f t="shared" si="14"/>
        <v>0</v>
      </c>
    </row>
    <row r="27" spans="2:45" ht="15.75" customHeight="1" hidden="1" thickBot="1">
      <c r="B27" s="445"/>
      <c r="C27" s="348">
        <v>24</v>
      </c>
      <c r="D27" s="113"/>
      <c r="E27" s="256"/>
      <c r="F27" s="111"/>
      <c r="G27" s="131"/>
      <c r="H27" s="131"/>
      <c r="I27" s="110">
        <v>1</v>
      </c>
      <c r="J27" s="153"/>
      <c r="K27" s="154"/>
      <c r="L27" s="155"/>
      <c r="M27" s="147"/>
      <c r="N27" s="419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19">
        <f>SUM(N27,P27,R27,T27,V27,X27,-AK27)</f>
        <v>0</v>
      </c>
      <c r="AA27" s="420">
        <f>SUM(O27,Q27,S27,U27,W27,Y27,-AS27)</f>
        <v>0</v>
      </c>
      <c r="AB27" s="421">
        <f>SUM(Z27:AA27)</f>
        <v>0</v>
      </c>
      <c r="AD27" s="134">
        <f t="shared" si="0"/>
        <v>0</v>
      </c>
      <c r="AE27" s="375">
        <f t="shared" si="1"/>
        <v>0</v>
      </c>
      <c r="AF27" s="173">
        <f t="shared" si="2"/>
        <v>0</v>
      </c>
      <c r="AG27" s="173">
        <f t="shared" si="3"/>
        <v>0</v>
      </c>
      <c r="AH27" s="173">
        <f t="shared" si="4"/>
        <v>0</v>
      </c>
      <c r="AI27" s="173">
        <f t="shared" si="5"/>
        <v>0</v>
      </c>
      <c r="AJ27" s="173">
        <f t="shared" si="6"/>
        <v>0</v>
      </c>
      <c r="AK27" s="369">
        <f t="shared" si="7"/>
        <v>0</v>
      </c>
      <c r="AL27" s="173"/>
      <c r="AM27" s="173">
        <f t="shared" si="8"/>
        <v>0</v>
      </c>
      <c r="AN27" s="173">
        <f t="shared" si="9"/>
        <v>0</v>
      </c>
      <c r="AO27" s="173">
        <f t="shared" si="10"/>
        <v>0</v>
      </c>
      <c r="AP27" s="173">
        <f t="shared" si="11"/>
        <v>0</v>
      </c>
      <c r="AQ27" s="173">
        <f t="shared" si="12"/>
        <v>0</v>
      </c>
      <c r="AR27" s="173">
        <f t="shared" si="13"/>
        <v>0</v>
      </c>
      <c r="AS27" s="374">
        <f t="shared" si="14"/>
        <v>0</v>
      </c>
    </row>
    <row r="28" spans="2:45" ht="15.75" customHeight="1" hidden="1" thickBot="1">
      <c r="B28" s="445"/>
      <c r="C28" s="348">
        <v>25</v>
      </c>
      <c r="D28" s="113"/>
      <c r="E28" s="256"/>
      <c r="F28" s="111"/>
      <c r="G28" s="131"/>
      <c r="H28" s="131"/>
      <c r="I28" s="110">
        <v>1</v>
      </c>
      <c r="J28" s="153"/>
      <c r="K28" s="154"/>
      <c r="L28" s="155"/>
      <c r="M28" s="147"/>
      <c r="N28" s="419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19">
        <f>SUM(N28,P28,R28,T28,V28,X28,-AK28)</f>
        <v>0</v>
      </c>
      <c r="AA28" s="420">
        <f>SUM(O28,Q28,S28,U28,W28,Y28,-AS28)</f>
        <v>0</v>
      </c>
      <c r="AB28" s="421">
        <f>SUM(Z28:AA28)</f>
        <v>0</v>
      </c>
      <c r="AD28" s="134">
        <f t="shared" si="0"/>
        <v>0</v>
      </c>
      <c r="AE28" s="375">
        <f t="shared" si="1"/>
        <v>0</v>
      </c>
      <c r="AF28" s="173">
        <f t="shared" si="2"/>
        <v>0</v>
      </c>
      <c r="AG28" s="173">
        <f t="shared" si="3"/>
        <v>0</v>
      </c>
      <c r="AH28" s="173">
        <f t="shared" si="4"/>
        <v>0</v>
      </c>
      <c r="AI28" s="173">
        <f t="shared" si="5"/>
        <v>0</v>
      </c>
      <c r="AJ28" s="173">
        <f t="shared" si="6"/>
        <v>0</v>
      </c>
      <c r="AK28" s="369">
        <f t="shared" si="7"/>
        <v>0</v>
      </c>
      <c r="AL28" s="173"/>
      <c r="AM28" s="173">
        <f t="shared" si="8"/>
        <v>0</v>
      </c>
      <c r="AN28" s="173">
        <f t="shared" si="9"/>
        <v>0</v>
      </c>
      <c r="AO28" s="173">
        <f t="shared" si="10"/>
        <v>0</v>
      </c>
      <c r="AP28" s="173">
        <f t="shared" si="11"/>
        <v>0</v>
      </c>
      <c r="AQ28" s="173">
        <f t="shared" si="12"/>
        <v>0</v>
      </c>
      <c r="AR28" s="173">
        <f t="shared" si="13"/>
        <v>0</v>
      </c>
      <c r="AS28" s="374">
        <f t="shared" si="14"/>
        <v>0</v>
      </c>
    </row>
    <row r="29" spans="2:45" ht="15.75" customHeight="1" hidden="1" thickBot="1">
      <c r="B29" s="445"/>
      <c r="C29" s="348">
        <v>26</v>
      </c>
      <c r="D29" s="113"/>
      <c r="E29" s="256"/>
      <c r="F29" s="111"/>
      <c r="G29" s="131"/>
      <c r="H29" s="131"/>
      <c r="I29" s="110">
        <v>1</v>
      </c>
      <c r="J29" s="153"/>
      <c r="K29" s="154"/>
      <c r="L29" s="155"/>
      <c r="M29" s="147"/>
      <c r="N29" s="419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19">
        <f>SUM(N29,P29,R29,T29,V29,X29,-AK29)</f>
        <v>0</v>
      </c>
      <c r="AA29" s="420">
        <f>SUM(O29,Q29,S29,U29,W29,Y29,-AS29)</f>
        <v>0</v>
      </c>
      <c r="AB29" s="421">
        <f>SUM(Z29:AA29)</f>
        <v>0</v>
      </c>
      <c r="AD29" s="134">
        <f t="shared" si="0"/>
        <v>0</v>
      </c>
      <c r="AE29" s="375">
        <f t="shared" si="1"/>
        <v>0</v>
      </c>
      <c r="AF29" s="173">
        <f t="shared" si="2"/>
        <v>0</v>
      </c>
      <c r="AG29" s="173">
        <f t="shared" si="3"/>
        <v>0</v>
      </c>
      <c r="AH29" s="173">
        <f t="shared" si="4"/>
        <v>0</v>
      </c>
      <c r="AI29" s="173">
        <f t="shared" si="5"/>
        <v>0</v>
      </c>
      <c r="AJ29" s="173">
        <f t="shared" si="6"/>
        <v>0</v>
      </c>
      <c r="AK29" s="369">
        <f t="shared" si="7"/>
        <v>0</v>
      </c>
      <c r="AL29" s="173"/>
      <c r="AM29" s="173">
        <f t="shared" si="8"/>
        <v>0</v>
      </c>
      <c r="AN29" s="173">
        <f t="shared" si="9"/>
        <v>0</v>
      </c>
      <c r="AO29" s="173">
        <f t="shared" si="10"/>
        <v>0</v>
      </c>
      <c r="AP29" s="173">
        <f t="shared" si="11"/>
        <v>0</v>
      </c>
      <c r="AQ29" s="173">
        <f t="shared" si="12"/>
        <v>0</v>
      </c>
      <c r="AR29" s="173">
        <f t="shared" si="13"/>
        <v>0</v>
      </c>
      <c r="AS29" s="374">
        <f t="shared" si="14"/>
        <v>0</v>
      </c>
    </row>
    <row r="30" spans="2:45" ht="15.75" customHeight="1" hidden="1" thickBot="1">
      <c r="B30" s="445"/>
      <c r="C30" s="348">
        <v>27</v>
      </c>
      <c r="D30" s="113"/>
      <c r="E30" s="256"/>
      <c r="F30" s="111"/>
      <c r="G30" s="131"/>
      <c r="H30" s="131"/>
      <c r="I30" s="110">
        <v>1</v>
      </c>
      <c r="J30" s="153"/>
      <c r="K30" s="154"/>
      <c r="L30" s="155"/>
      <c r="M30" s="147"/>
      <c r="N30" s="419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19">
        <f>SUM(N30,P30,R30,T30,V30,X30,-AK30)</f>
        <v>0</v>
      </c>
      <c r="AA30" s="420">
        <f>SUM(O30,Q30,S30,U30,W30,Y30,-AS30)</f>
        <v>0</v>
      </c>
      <c r="AB30" s="421">
        <f>SUM(Z30:AA30)</f>
        <v>0</v>
      </c>
      <c r="AD30" s="134">
        <f t="shared" si="0"/>
        <v>0</v>
      </c>
      <c r="AE30" s="375">
        <f t="shared" si="1"/>
        <v>0</v>
      </c>
      <c r="AF30" s="173">
        <f t="shared" si="2"/>
        <v>0</v>
      </c>
      <c r="AG30" s="173">
        <f t="shared" si="3"/>
        <v>0</v>
      </c>
      <c r="AH30" s="173">
        <f t="shared" si="4"/>
        <v>0</v>
      </c>
      <c r="AI30" s="173">
        <f t="shared" si="5"/>
        <v>0</v>
      </c>
      <c r="AJ30" s="173">
        <f t="shared" si="6"/>
        <v>0</v>
      </c>
      <c r="AK30" s="369">
        <f t="shared" si="7"/>
        <v>0</v>
      </c>
      <c r="AL30" s="173"/>
      <c r="AM30" s="173">
        <f t="shared" si="8"/>
        <v>0</v>
      </c>
      <c r="AN30" s="173">
        <f t="shared" si="9"/>
        <v>0</v>
      </c>
      <c r="AO30" s="173">
        <f t="shared" si="10"/>
        <v>0</v>
      </c>
      <c r="AP30" s="173">
        <f t="shared" si="11"/>
        <v>0</v>
      </c>
      <c r="AQ30" s="173">
        <f t="shared" si="12"/>
        <v>0</v>
      </c>
      <c r="AR30" s="173">
        <f t="shared" si="13"/>
        <v>0</v>
      </c>
      <c r="AS30" s="374">
        <f t="shared" si="14"/>
        <v>0</v>
      </c>
    </row>
    <row r="31" spans="2:45" ht="15.75" customHeight="1" hidden="1" thickBot="1">
      <c r="B31" s="445"/>
      <c r="C31" s="348">
        <v>28</v>
      </c>
      <c r="D31" s="113"/>
      <c r="E31" s="256"/>
      <c r="F31" s="111"/>
      <c r="G31" s="131"/>
      <c r="H31" s="131"/>
      <c r="I31" s="110">
        <v>1</v>
      </c>
      <c r="J31" s="153"/>
      <c r="K31" s="154"/>
      <c r="L31" s="155"/>
      <c r="M31" s="147"/>
      <c r="N31" s="419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19">
        <f>SUM(N31,P31,R31,T31,V31,X31,-AK31)</f>
        <v>0</v>
      </c>
      <c r="AA31" s="420">
        <f>SUM(O31,Q31,S31,U31,W31,Y31,-AS31)</f>
        <v>0</v>
      </c>
      <c r="AB31" s="421">
        <f>SUM(Z31:AA31)</f>
        <v>0</v>
      </c>
      <c r="AD31" s="134">
        <f t="shared" si="0"/>
        <v>0</v>
      </c>
      <c r="AE31" s="375">
        <f t="shared" si="1"/>
        <v>0</v>
      </c>
      <c r="AF31" s="173">
        <f t="shared" si="2"/>
        <v>0</v>
      </c>
      <c r="AG31" s="173">
        <f t="shared" si="3"/>
        <v>0</v>
      </c>
      <c r="AH31" s="173">
        <f t="shared" si="4"/>
        <v>0</v>
      </c>
      <c r="AI31" s="173">
        <f t="shared" si="5"/>
        <v>0</v>
      </c>
      <c r="AJ31" s="173">
        <f t="shared" si="6"/>
        <v>0</v>
      </c>
      <c r="AK31" s="369">
        <f t="shared" si="7"/>
        <v>0</v>
      </c>
      <c r="AL31" s="173"/>
      <c r="AM31" s="173">
        <f t="shared" si="8"/>
        <v>0</v>
      </c>
      <c r="AN31" s="173">
        <f t="shared" si="9"/>
        <v>0</v>
      </c>
      <c r="AO31" s="173">
        <f t="shared" si="10"/>
        <v>0</v>
      </c>
      <c r="AP31" s="173">
        <f t="shared" si="11"/>
        <v>0</v>
      </c>
      <c r="AQ31" s="173">
        <f t="shared" si="12"/>
        <v>0</v>
      </c>
      <c r="AR31" s="173">
        <f t="shared" si="13"/>
        <v>0</v>
      </c>
      <c r="AS31" s="374">
        <f t="shared" si="14"/>
        <v>0</v>
      </c>
    </row>
    <row r="32" spans="2:45" ht="15.75" customHeight="1" hidden="1" thickBot="1">
      <c r="B32" s="445"/>
      <c r="C32" s="348">
        <v>29</v>
      </c>
      <c r="D32" s="113"/>
      <c r="E32" s="256"/>
      <c r="F32" s="111"/>
      <c r="G32" s="131"/>
      <c r="H32" s="131"/>
      <c r="I32" s="110">
        <v>1</v>
      </c>
      <c r="J32" s="153"/>
      <c r="K32" s="154"/>
      <c r="L32" s="155"/>
      <c r="M32" s="147"/>
      <c r="N32" s="419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19">
        <f>SUM(N32,P32,R32,T32,V32,X32,-AK32)</f>
        <v>0</v>
      </c>
      <c r="AA32" s="420">
        <f>SUM(O32,Q32,S32,U32,W32,Y32,-AS32)</f>
        <v>0</v>
      </c>
      <c r="AB32" s="421">
        <f>SUM(Z32:AA32)</f>
        <v>0</v>
      </c>
      <c r="AD32" s="134">
        <f t="shared" si="0"/>
        <v>0</v>
      </c>
      <c r="AE32" s="375">
        <f t="shared" si="1"/>
        <v>0</v>
      </c>
      <c r="AF32" s="173">
        <f t="shared" si="2"/>
        <v>0</v>
      </c>
      <c r="AG32" s="173">
        <f t="shared" si="3"/>
        <v>0</v>
      </c>
      <c r="AH32" s="173">
        <f t="shared" si="4"/>
        <v>0</v>
      </c>
      <c r="AI32" s="173">
        <f t="shared" si="5"/>
        <v>0</v>
      </c>
      <c r="AJ32" s="173">
        <f t="shared" si="6"/>
        <v>0</v>
      </c>
      <c r="AK32" s="369">
        <f t="shared" si="7"/>
        <v>0</v>
      </c>
      <c r="AL32" s="173"/>
      <c r="AM32" s="173">
        <f t="shared" si="8"/>
        <v>0</v>
      </c>
      <c r="AN32" s="173">
        <f t="shared" si="9"/>
        <v>0</v>
      </c>
      <c r="AO32" s="173">
        <f t="shared" si="10"/>
        <v>0</v>
      </c>
      <c r="AP32" s="173">
        <f t="shared" si="11"/>
        <v>0</v>
      </c>
      <c r="AQ32" s="173">
        <f t="shared" si="12"/>
        <v>0</v>
      </c>
      <c r="AR32" s="173">
        <f t="shared" si="13"/>
        <v>0</v>
      </c>
      <c r="AS32" s="374">
        <f t="shared" si="14"/>
        <v>0</v>
      </c>
    </row>
    <row r="33" spans="2:45" ht="15.75" customHeight="1" hidden="1" thickBot="1">
      <c r="B33" s="445"/>
      <c r="C33" s="348">
        <v>30</v>
      </c>
      <c r="D33" s="113"/>
      <c r="E33" s="256"/>
      <c r="F33" s="111"/>
      <c r="G33" s="131"/>
      <c r="H33" s="131"/>
      <c r="I33" s="112">
        <v>1</v>
      </c>
      <c r="J33" s="153"/>
      <c r="K33" s="154"/>
      <c r="L33" s="155"/>
      <c r="M33" s="147"/>
      <c r="N33" s="419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19">
        <f>SUM(N33,P33,R33,T33,V33,X33,-AK33)</f>
        <v>0</v>
      </c>
      <c r="AA33" s="420">
        <f>SUM(O33,Q33,S33,U33,W33,Y33,-AS33)</f>
        <v>0</v>
      </c>
      <c r="AB33" s="421">
        <f>SUM(Z33:AA33)</f>
        <v>0</v>
      </c>
      <c r="AD33" s="134">
        <f t="shared" si="0"/>
        <v>0</v>
      </c>
      <c r="AE33" s="375">
        <f t="shared" si="1"/>
        <v>0</v>
      </c>
      <c r="AF33" s="173">
        <f t="shared" si="2"/>
        <v>0</v>
      </c>
      <c r="AG33" s="173">
        <f t="shared" si="3"/>
        <v>0</v>
      </c>
      <c r="AH33" s="173">
        <f t="shared" si="4"/>
        <v>0</v>
      </c>
      <c r="AI33" s="173">
        <f t="shared" si="5"/>
        <v>0</v>
      </c>
      <c r="AJ33" s="173">
        <f t="shared" si="6"/>
        <v>0</v>
      </c>
      <c r="AK33" s="369">
        <f t="shared" si="7"/>
        <v>0</v>
      </c>
      <c r="AL33" s="173"/>
      <c r="AM33" s="173">
        <f t="shared" si="8"/>
        <v>0</v>
      </c>
      <c r="AN33" s="173">
        <f t="shared" si="9"/>
        <v>0</v>
      </c>
      <c r="AO33" s="173">
        <f t="shared" si="10"/>
        <v>0</v>
      </c>
      <c r="AP33" s="173">
        <f t="shared" si="11"/>
        <v>0</v>
      </c>
      <c r="AQ33" s="173">
        <f t="shared" si="12"/>
        <v>0</v>
      </c>
      <c r="AR33" s="173">
        <f t="shared" si="13"/>
        <v>0</v>
      </c>
      <c r="AS33" s="374">
        <f t="shared" si="14"/>
        <v>0</v>
      </c>
    </row>
    <row r="34" spans="2:45" ht="15.75" customHeight="1" hidden="1" thickBot="1">
      <c r="B34" s="445"/>
      <c r="C34" s="348">
        <v>31</v>
      </c>
      <c r="D34" s="113"/>
      <c r="E34" s="256"/>
      <c r="F34" s="111"/>
      <c r="G34" s="131"/>
      <c r="H34" s="131"/>
      <c r="I34" s="110">
        <v>1</v>
      </c>
      <c r="J34" s="153"/>
      <c r="K34" s="154"/>
      <c r="L34" s="155"/>
      <c r="M34" s="147"/>
      <c r="N34" s="419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19">
        <f>SUM(N34,P34,R34,T34,V34,X34,-AK34)</f>
        <v>0</v>
      </c>
      <c r="AA34" s="420">
        <f>SUM(O34,Q34,S34,U34,W34,Y34,-AS34)</f>
        <v>0</v>
      </c>
      <c r="AB34" s="421">
        <f>SUM(Z34:AA34)</f>
        <v>0</v>
      </c>
      <c r="AD34" s="134">
        <f t="shared" si="0"/>
        <v>0</v>
      </c>
      <c r="AE34" s="375">
        <f t="shared" si="1"/>
        <v>0</v>
      </c>
      <c r="AF34" s="173">
        <f t="shared" si="2"/>
        <v>0</v>
      </c>
      <c r="AG34" s="173">
        <f t="shared" si="3"/>
        <v>0</v>
      </c>
      <c r="AH34" s="173">
        <f t="shared" si="4"/>
        <v>0</v>
      </c>
      <c r="AI34" s="173">
        <f t="shared" si="5"/>
        <v>0</v>
      </c>
      <c r="AJ34" s="173">
        <f t="shared" si="6"/>
        <v>0</v>
      </c>
      <c r="AK34" s="369">
        <f t="shared" si="7"/>
        <v>0</v>
      </c>
      <c r="AL34" s="173"/>
      <c r="AM34" s="173">
        <f t="shared" si="8"/>
        <v>0</v>
      </c>
      <c r="AN34" s="173">
        <f t="shared" si="9"/>
        <v>0</v>
      </c>
      <c r="AO34" s="173">
        <f t="shared" si="10"/>
        <v>0</v>
      </c>
      <c r="AP34" s="173">
        <f t="shared" si="11"/>
        <v>0</v>
      </c>
      <c r="AQ34" s="173">
        <f t="shared" si="12"/>
        <v>0</v>
      </c>
      <c r="AR34" s="173">
        <f t="shared" si="13"/>
        <v>0</v>
      </c>
      <c r="AS34" s="374">
        <f t="shared" si="14"/>
        <v>0</v>
      </c>
    </row>
    <row r="35" spans="2:45" ht="15.75" customHeight="1" hidden="1" thickBot="1">
      <c r="B35" s="445"/>
      <c r="C35" s="348">
        <v>32</v>
      </c>
      <c r="D35" s="113"/>
      <c r="E35" s="256"/>
      <c r="F35" s="111"/>
      <c r="G35" s="131"/>
      <c r="H35" s="131"/>
      <c r="I35" s="110">
        <v>1</v>
      </c>
      <c r="J35" s="153"/>
      <c r="K35" s="154"/>
      <c r="L35" s="155"/>
      <c r="M35" s="147"/>
      <c r="N35" s="419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19">
        <f>SUM(N35,P35,R35,T35,V35,X35,-AK35)</f>
        <v>0</v>
      </c>
      <c r="AA35" s="420">
        <f>SUM(O35,Q35,S35,U35,W35,Y35,-AS35)</f>
        <v>0</v>
      </c>
      <c r="AB35" s="421">
        <f>SUM(Z35:AA35)</f>
        <v>0</v>
      </c>
      <c r="AD35" s="134">
        <f t="shared" si="0"/>
        <v>0</v>
      </c>
      <c r="AE35" s="375">
        <f t="shared" si="1"/>
        <v>0</v>
      </c>
      <c r="AF35" s="173">
        <f t="shared" si="2"/>
        <v>0</v>
      </c>
      <c r="AG35" s="173">
        <f t="shared" si="3"/>
        <v>0</v>
      </c>
      <c r="AH35" s="173">
        <f t="shared" si="4"/>
        <v>0</v>
      </c>
      <c r="AI35" s="173">
        <f t="shared" si="5"/>
        <v>0</v>
      </c>
      <c r="AJ35" s="173">
        <f t="shared" si="6"/>
        <v>0</v>
      </c>
      <c r="AK35" s="369">
        <f t="shared" si="7"/>
        <v>0</v>
      </c>
      <c r="AL35" s="173"/>
      <c r="AM35" s="173">
        <f t="shared" si="8"/>
        <v>0</v>
      </c>
      <c r="AN35" s="173">
        <f t="shared" si="9"/>
        <v>0</v>
      </c>
      <c r="AO35" s="173">
        <f t="shared" si="10"/>
        <v>0</v>
      </c>
      <c r="AP35" s="173">
        <f t="shared" si="11"/>
        <v>0</v>
      </c>
      <c r="AQ35" s="173">
        <f t="shared" si="12"/>
        <v>0</v>
      </c>
      <c r="AR35" s="173">
        <f t="shared" si="13"/>
        <v>0</v>
      </c>
      <c r="AS35" s="374">
        <f t="shared" si="14"/>
        <v>0</v>
      </c>
    </row>
    <row r="36" spans="2:45" ht="18" hidden="1" thickBot="1">
      <c r="B36" s="445"/>
      <c r="C36" s="348">
        <v>33</v>
      </c>
      <c r="D36" s="108"/>
      <c r="E36" s="257"/>
      <c r="F36" s="109"/>
      <c r="G36" s="131"/>
      <c r="H36" s="131"/>
      <c r="I36" s="110">
        <v>1</v>
      </c>
      <c r="J36" s="153"/>
      <c r="K36" s="154"/>
      <c r="L36" s="155"/>
      <c r="M36" s="147"/>
      <c r="N36" s="419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19">
        <f>SUM(N36,P36,R36,T36,V36,X36,-AK36)</f>
        <v>0</v>
      </c>
      <c r="AA36" s="420">
        <f>SUM(O36,Q36,S36,U36,W36,Y36,-AS36)</f>
        <v>0</v>
      </c>
      <c r="AB36" s="421">
        <f>SUM(Z36:AA36)</f>
        <v>0</v>
      </c>
      <c r="AD36" s="134">
        <f t="shared" si="0"/>
        <v>0</v>
      </c>
      <c r="AE36" s="375">
        <f t="shared" si="1"/>
        <v>0</v>
      </c>
      <c r="AF36" s="173">
        <f t="shared" si="2"/>
        <v>0</v>
      </c>
      <c r="AG36" s="173">
        <f t="shared" si="3"/>
        <v>0</v>
      </c>
      <c r="AH36" s="173">
        <f t="shared" si="4"/>
        <v>0</v>
      </c>
      <c r="AI36" s="173">
        <f t="shared" si="5"/>
        <v>0</v>
      </c>
      <c r="AJ36" s="173">
        <f t="shared" si="6"/>
        <v>0</v>
      </c>
      <c r="AK36" s="369">
        <f t="shared" si="7"/>
        <v>0</v>
      </c>
      <c r="AL36" s="173"/>
      <c r="AM36" s="173">
        <f t="shared" si="8"/>
        <v>0</v>
      </c>
      <c r="AN36" s="173">
        <f t="shared" si="9"/>
        <v>0</v>
      </c>
      <c r="AO36" s="173">
        <f t="shared" si="10"/>
        <v>0</v>
      </c>
      <c r="AP36" s="173">
        <f t="shared" si="11"/>
        <v>0</v>
      </c>
      <c r="AQ36" s="173">
        <f t="shared" si="12"/>
        <v>0</v>
      </c>
      <c r="AR36" s="173">
        <f t="shared" si="13"/>
        <v>0</v>
      </c>
      <c r="AS36" s="374">
        <f t="shared" si="14"/>
        <v>0</v>
      </c>
    </row>
    <row r="37" spans="2:45" ht="18" hidden="1" thickBot="1">
      <c r="B37" s="445"/>
      <c r="C37" s="348">
        <v>34</v>
      </c>
      <c r="D37" s="108"/>
      <c r="E37" s="257"/>
      <c r="F37" s="109"/>
      <c r="G37" s="131"/>
      <c r="H37" s="131"/>
      <c r="I37" s="112">
        <v>1</v>
      </c>
      <c r="J37" s="153"/>
      <c r="K37" s="154"/>
      <c r="L37" s="155"/>
      <c r="M37" s="147"/>
      <c r="N37" s="419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19">
        <f>SUM(N37,P37,R37,T37,V37,X37,-AK37)</f>
        <v>0</v>
      </c>
      <c r="AA37" s="420">
        <f>SUM(O37,Q37,S37,U37,W37,Y37,-AS37)</f>
        <v>0</v>
      </c>
      <c r="AB37" s="421">
        <f>SUM(Z37:AA37)</f>
        <v>0</v>
      </c>
      <c r="AD37" s="134">
        <f t="shared" si="0"/>
        <v>0</v>
      </c>
      <c r="AE37" s="375">
        <f t="shared" si="1"/>
        <v>0</v>
      </c>
      <c r="AF37" s="173">
        <f t="shared" si="2"/>
        <v>0</v>
      </c>
      <c r="AG37" s="173">
        <f t="shared" si="3"/>
        <v>0</v>
      </c>
      <c r="AH37" s="173">
        <f t="shared" si="4"/>
        <v>0</v>
      </c>
      <c r="AI37" s="173">
        <f t="shared" si="5"/>
        <v>0</v>
      </c>
      <c r="AJ37" s="173">
        <f t="shared" si="6"/>
        <v>0</v>
      </c>
      <c r="AK37" s="369">
        <f t="shared" si="7"/>
        <v>0</v>
      </c>
      <c r="AL37" s="173"/>
      <c r="AM37" s="173">
        <f t="shared" si="8"/>
        <v>0</v>
      </c>
      <c r="AN37" s="173">
        <f t="shared" si="9"/>
        <v>0</v>
      </c>
      <c r="AO37" s="173">
        <f t="shared" si="10"/>
        <v>0</v>
      </c>
      <c r="AP37" s="173">
        <f t="shared" si="11"/>
        <v>0</v>
      </c>
      <c r="AQ37" s="173">
        <f t="shared" si="12"/>
        <v>0</v>
      </c>
      <c r="AR37" s="173">
        <f t="shared" si="13"/>
        <v>0</v>
      </c>
      <c r="AS37" s="374">
        <f t="shared" si="14"/>
        <v>0</v>
      </c>
    </row>
    <row r="38" spans="2:45" ht="18" hidden="1" thickBot="1">
      <c r="B38" s="445"/>
      <c r="C38" s="348">
        <v>35</v>
      </c>
      <c r="D38" s="108"/>
      <c r="E38" s="257"/>
      <c r="F38" s="109"/>
      <c r="G38" s="131"/>
      <c r="H38" s="131"/>
      <c r="I38" s="110">
        <v>1</v>
      </c>
      <c r="J38" s="153"/>
      <c r="K38" s="154"/>
      <c r="L38" s="155"/>
      <c r="M38" s="147"/>
      <c r="N38" s="419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19">
        <f>SUM(N38,P38,R38,T38,V38,X38,-AK38)</f>
        <v>0</v>
      </c>
      <c r="AA38" s="420">
        <f>SUM(O38,Q38,S38,U38,W38,Y38,-AS38)</f>
        <v>0</v>
      </c>
      <c r="AB38" s="421">
        <f>SUM(Z38:AA38)</f>
        <v>0</v>
      </c>
      <c r="AD38" s="134">
        <f t="shared" si="0"/>
        <v>0</v>
      </c>
      <c r="AE38" s="375">
        <f t="shared" si="1"/>
        <v>0</v>
      </c>
      <c r="AF38" s="173">
        <f t="shared" si="2"/>
        <v>0</v>
      </c>
      <c r="AG38" s="173">
        <f t="shared" si="3"/>
        <v>0</v>
      </c>
      <c r="AH38" s="173">
        <f t="shared" si="4"/>
        <v>0</v>
      </c>
      <c r="AI38" s="173">
        <f t="shared" si="5"/>
        <v>0</v>
      </c>
      <c r="AJ38" s="173">
        <f t="shared" si="6"/>
        <v>0</v>
      </c>
      <c r="AK38" s="369">
        <f t="shared" si="7"/>
        <v>0</v>
      </c>
      <c r="AL38" s="173"/>
      <c r="AM38" s="173">
        <f t="shared" si="8"/>
        <v>0</v>
      </c>
      <c r="AN38" s="173">
        <f t="shared" si="9"/>
        <v>0</v>
      </c>
      <c r="AO38" s="173">
        <f t="shared" si="10"/>
        <v>0</v>
      </c>
      <c r="AP38" s="173">
        <f t="shared" si="11"/>
        <v>0</v>
      </c>
      <c r="AQ38" s="173">
        <f t="shared" si="12"/>
        <v>0</v>
      </c>
      <c r="AR38" s="173">
        <f t="shared" si="13"/>
        <v>0</v>
      </c>
      <c r="AS38" s="374">
        <f t="shared" si="14"/>
        <v>0</v>
      </c>
    </row>
    <row r="39" spans="2:45" ht="18" hidden="1" thickBot="1">
      <c r="B39" s="445"/>
      <c r="C39" s="348">
        <v>36</v>
      </c>
      <c r="D39" s="108"/>
      <c r="E39" s="257"/>
      <c r="F39" s="109"/>
      <c r="G39" s="131"/>
      <c r="H39" s="131"/>
      <c r="I39" s="110">
        <v>1</v>
      </c>
      <c r="J39" s="153"/>
      <c r="K39" s="154"/>
      <c r="L39" s="155"/>
      <c r="M39" s="147"/>
      <c r="N39" s="419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19">
        <f>SUM(N39,P39,R39,T39,V39,X39,-AK39)</f>
        <v>0</v>
      </c>
      <c r="AA39" s="420">
        <f>SUM(O39,Q39,S39,U39,W39,Y39,-AS39)</f>
        <v>0</v>
      </c>
      <c r="AB39" s="421">
        <f>SUM(Z39:AA39)</f>
        <v>0</v>
      </c>
      <c r="AD39" s="134">
        <f t="shared" si="0"/>
        <v>0</v>
      </c>
      <c r="AE39" s="375">
        <f t="shared" si="1"/>
        <v>0</v>
      </c>
      <c r="AF39" s="173">
        <f t="shared" si="2"/>
        <v>0</v>
      </c>
      <c r="AG39" s="173">
        <f t="shared" si="3"/>
        <v>0</v>
      </c>
      <c r="AH39" s="173">
        <f t="shared" si="4"/>
        <v>0</v>
      </c>
      <c r="AI39" s="173">
        <f t="shared" si="5"/>
        <v>0</v>
      </c>
      <c r="AJ39" s="173">
        <f t="shared" si="6"/>
        <v>0</v>
      </c>
      <c r="AK39" s="369">
        <f t="shared" si="7"/>
        <v>0</v>
      </c>
      <c r="AL39" s="173"/>
      <c r="AM39" s="173">
        <f t="shared" si="8"/>
        <v>0</v>
      </c>
      <c r="AN39" s="173">
        <f t="shared" si="9"/>
        <v>0</v>
      </c>
      <c r="AO39" s="173">
        <f t="shared" si="10"/>
        <v>0</v>
      </c>
      <c r="AP39" s="173">
        <f t="shared" si="11"/>
        <v>0</v>
      </c>
      <c r="AQ39" s="173">
        <f t="shared" si="12"/>
        <v>0</v>
      </c>
      <c r="AR39" s="173">
        <f t="shared" si="13"/>
        <v>0</v>
      </c>
      <c r="AS39" s="374">
        <f t="shared" si="14"/>
        <v>0</v>
      </c>
    </row>
    <row r="40" spans="2:45" ht="18" hidden="1" thickBot="1">
      <c r="B40" s="445"/>
      <c r="C40" s="348">
        <v>37</v>
      </c>
      <c r="D40" s="108"/>
      <c r="E40" s="257"/>
      <c r="F40" s="109"/>
      <c r="G40" s="131"/>
      <c r="H40" s="131"/>
      <c r="I40" s="110">
        <v>1</v>
      </c>
      <c r="J40" s="153"/>
      <c r="K40" s="154"/>
      <c r="L40" s="155"/>
      <c r="M40" s="147"/>
      <c r="N40" s="419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19">
        <f>SUM(N40,P40,R40,T40,V40,X40,-AK40)</f>
        <v>0</v>
      </c>
      <c r="AA40" s="420">
        <f>SUM(O40,Q40,S40,U40,W40,Y40,-AS40)</f>
        <v>0</v>
      </c>
      <c r="AB40" s="421">
        <f>SUM(Z40:AA40)</f>
        <v>0</v>
      </c>
      <c r="AD40" s="134">
        <f t="shared" si="0"/>
        <v>0</v>
      </c>
      <c r="AE40" s="375">
        <f t="shared" si="1"/>
        <v>0</v>
      </c>
      <c r="AF40" s="173">
        <f t="shared" si="2"/>
        <v>0</v>
      </c>
      <c r="AG40" s="173">
        <f t="shared" si="3"/>
        <v>0</v>
      </c>
      <c r="AH40" s="173">
        <f t="shared" si="4"/>
        <v>0</v>
      </c>
      <c r="AI40" s="173">
        <f t="shared" si="5"/>
        <v>0</v>
      </c>
      <c r="AJ40" s="173">
        <f t="shared" si="6"/>
        <v>0</v>
      </c>
      <c r="AK40" s="369">
        <f t="shared" si="7"/>
        <v>0</v>
      </c>
      <c r="AL40" s="173"/>
      <c r="AM40" s="173">
        <f t="shared" si="8"/>
        <v>0</v>
      </c>
      <c r="AN40" s="173">
        <f t="shared" si="9"/>
        <v>0</v>
      </c>
      <c r="AO40" s="173">
        <f t="shared" si="10"/>
        <v>0</v>
      </c>
      <c r="AP40" s="173">
        <f t="shared" si="11"/>
        <v>0</v>
      </c>
      <c r="AQ40" s="173">
        <f t="shared" si="12"/>
        <v>0</v>
      </c>
      <c r="AR40" s="173">
        <f t="shared" si="13"/>
        <v>0</v>
      </c>
      <c r="AS40" s="374">
        <f t="shared" si="14"/>
        <v>0</v>
      </c>
    </row>
    <row r="41" spans="2:45" ht="18" hidden="1" thickBot="1">
      <c r="B41" s="445"/>
      <c r="C41" s="348">
        <v>38</v>
      </c>
      <c r="D41" s="108"/>
      <c r="E41" s="257"/>
      <c r="F41" s="109"/>
      <c r="G41" s="131"/>
      <c r="H41" s="131"/>
      <c r="I41" s="110">
        <v>1</v>
      </c>
      <c r="J41" s="153"/>
      <c r="K41" s="154"/>
      <c r="L41" s="155"/>
      <c r="M41" s="147"/>
      <c r="N41" s="419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19">
        <f>SUM(N41,P41,R41,T41,V41,X41,-AK41)</f>
        <v>0</v>
      </c>
      <c r="AA41" s="420">
        <f>SUM(O41,Q41,S41,U41,W41,Y41,-AS41)</f>
        <v>0</v>
      </c>
      <c r="AB41" s="421">
        <f>SUM(Z41:AA41)</f>
        <v>0</v>
      </c>
      <c r="AD41" s="134">
        <f t="shared" si="0"/>
        <v>0</v>
      </c>
      <c r="AE41" s="375">
        <f t="shared" si="1"/>
        <v>0</v>
      </c>
      <c r="AF41" s="173">
        <f t="shared" si="2"/>
        <v>0</v>
      </c>
      <c r="AG41" s="173">
        <f t="shared" si="3"/>
        <v>0</v>
      </c>
      <c r="AH41" s="173">
        <f t="shared" si="4"/>
        <v>0</v>
      </c>
      <c r="AI41" s="173">
        <f t="shared" si="5"/>
        <v>0</v>
      </c>
      <c r="AJ41" s="173">
        <f t="shared" si="6"/>
        <v>0</v>
      </c>
      <c r="AK41" s="369">
        <f t="shared" si="7"/>
        <v>0</v>
      </c>
      <c r="AL41" s="173"/>
      <c r="AM41" s="173">
        <f t="shared" si="8"/>
        <v>0</v>
      </c>
      <c r="AN41" s="173">
        <f t="shared" si="9"/>
        <v>0</v>
      </c>
      <c r="AO41" s="173">
        <f t="shared" si="10"/>
        <v>0</v>
      </c>
      <c r="AP41" s="173">
        <f t="shared" si="11"/>
        <v>0</v>
      </c>
      <c r="AQ41" s="173">
        <f t="shared" si="12"/>
        <v>0</v>
      </c>
      <c r="AR41" s="173">
        <f t="shared" si="13"/>
        <v>0</v>
      </c>
      <c r="AS41" s="374">
        <f t="shared" si="14"/>
        <v>0</v>
      </c>
    </row>
    <row r="42" spans="2:45" ht="18" hidden="1" thickBot="1">
      <c r="B42" s="445"/>
      <c r="C42" s="348">
        <v>39</v>
      </c>
      <c r="D42" s="108"/>
      <c r="E42" s="257"/>
      <c r="F42" s="109"/>
      <c r="G42" s="131"/>
      <c r="H42" s="131"/>
      <c r="I42" s="110">
        <v>1</v>
      </c>
      <c r="J42" s="153"/>
      <c r="K42" s="154"/>
      <c r="L42" s="155"/>
      <c r="M42" s="147"/>
      <c r="N42" s="419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19">
        <f>SUM(N42,P42,R42,T42,V42,X42,-AK42)</f>
        <v>0</v>
      </c>
      <c r="AA42" s="420">
        <f>SUM(O42,Q42,S42,U42,W42,Y42,-AS42)</f>
        <v>0</v>
      </c>
      <c r="AB42" s="421">
        <f>SUM(Z42:AA42)</f>
        <v>0</v>
      </c>
      <c r="AD42" s="134">
        <f t="shared" si="0"/>
        <v>0</v>
      </c>
      <c r="AE42" s="375">
        <f t="shared" si="1"/>
        <v>0</v>
      </c>
      <c r="AF42" s="173">
        <f t="shared" si="2"/>
        <v>0</v>
      </c>
      <c r="AG42" s="173">
        <f t="shared" si="3"/>
        <v>0</v>
      </c>
      <c r="AH42" s="173">
        <f t="shared" si="4"/>
        <v>0</v>
      </c>
      <c r="AI42" s="173">
        <f t="shared" si="5"/>
        <v>0</v>
      </c>
      <c r="AJ42" s="173">
        <f t="shared" si="6"/>
        <v>0</v>
      </c>
      <c r="AK42" s="369">
        <f t="shared" si="7"/>
        <v>0</v>
      </c>
      <c r="AL42" s="173"/>
      <c r="AM42" s="173">
        <f t="shared" si="8"/>
        <v>0</v>
      </c>
      <c r="AN42" s="173">
        <f t="shared" si="9"/>
        <v>0</v>
      </c>
      <c r="AO42" s="173">
        <f t="shared" si="10"/>
        <v>0</v>
      </c>
      <c r="AP42" s="173">
        <f t="shared" si="11"/>
        <v>0</v>
      </c>
      <c r="AQ42" s="173">
        <f t="shared" si="12"/>
        <v>0</v>
      </c>
      <c r="AR42" s="173">
        <f t="shared" si="13"/>
        <v>0</v>
      </c>
      <c r="AS42" s="374">
        <f t="shared" si="14"/>
        <v>0</v>
      </c>
    </row>
    <row r="43" spans="2:45" ht="18" hidden="1" thickBot="1">
      <c r="B43" s="445"/>
      <c r="C43" s="349">
        <v>40</v>
      </c>
      <c r="D43" s="108"/>
      <c r="E43" s="257"/>
      <c r="F43" s="109"/>
      <c r="G43" s="131"/>
      <c r="H43" s="131"/>
      <c r="I43" s="110">
        <v>1</v>
      </c>
      <c r="J43" s="153"/>
      <c r="K43" s="154"/>
      <c r="L43" s="155"/>
      <c r="M43" s="147"/>
      <c r="N43" s="419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19">
        <f>SUM(N43,P43,R43,T43,V43,X43,-AK43)</f>
        <v>0</v>
      </c>
      <c r="AA43" s="420">
        <f>SUM(O43,Q43,S43,U43,W43,Y43,-AS43)</f>
        <v>0</v>
      </c>
      <c r="AB43" s="421">
        <f>SUM(Z43:AA43)</f>
        <v>0</v>
      </c>
      <c r="AD43" s="134">
        <f t="shared" si="0"/>
        <v>0</v>
      </c>
      <c r="AE43" s="375">
        <f t="shared" si="1"/>
        <v>0</v>
      </c>
      <c r="AF43" s="173">
        <f t="shared" si="2"/>
        <v>0</v>
      </c>
      <c r="AG43" s="173">
        <f t="shared" si="3"/>
        <v>0</v>
      </c>
      <c r="AH43" s="173">
        <f t="shared" si="4"/>
        <v>0</v>
      </c>
      <c r="AI43" s="173">
        <f t="shared" si="5"/>
        <v>0</v>
      </c>
      <c r="AJ43" s="173">
        <f t="shared" si="6"/>
        <v>0</v>
      </c>
      <c r="AK43" s="369">
        <f t="shared" si="7"/>
        <v>0</v>
      </c>
      <c r="AL43" s="173"/>
      <c r="AM43" s="173">
        <f t="shared" si="8"/>
        <v>0</v>
      </c>
      <c r="AN43" s="173">
        <f t="shared" si="9"/>
        <v>0</v>
      </c>
      <c r="AO43" s="173">
        <f t="shared" si="10"/>
        <v>0</v>
      </c>
      <c r="AP43" s="173">
        <f t="shared" si="11"/>
        <v>0</v>
      </c>
      <c r="AQ43" s="173">
        <f t="shared" si="12"/>
        <v>0</v>
      </c>
      <c r="AR43" s="173">
        <f t="shared" si="13"/>
        <v>0</v>
      </c>
      <c r="AS43" s="374">
        <f t="shared" si="14"/>
        <v>0</v>
      </c>
    </row>
    <row r="44" spans="2:45" ht="16.5" customHeight="1">
      <c r="B44" s="515" t="str">
        <f>'[10]Tabelle1'!B4</f>
        <v>GC Gonten</v>
      </c>
      <c r="C44" s="347">
        <v>1</v>
      </c>
      <c r="D44" s="105">
        <f>'[10]Tabelle1'!B6</f>
        <v>0</v>
      </c>
      <c r="E44" s="258">
        <f>'[10]Tabelle1'!C6</f>
        <v>0</v>
      </c>
      <c r="F44" s="117">
        <f>'[10]Tabelle1'!D6</f>
        <v>0</v>
      </c>
      <c r="G44" s="132"/>
      <c r="H44" s="132"/>
      <c r="I44" s="107">
        <v>2</v>
      </c>
      <c r="J44" s="151"/>
      <c r="K44" s="380"/>
      <c r="L44" s="152"/>
      <c r="M44" s="146"/>
      <c r="N44" s="416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6">
        <f>SUM(N44,P44,R44,T44,V44,X44,-AK44)</f>
        <v>0</v>
      </c>
      <c r="AA44" s="417">
        <f>SUM(O44,Q44,S44,U44,W44,Y44,-AS44)</f>
        <v>0</v>
      </c>
      <c r="AB44" s="418">
        <f>SUM(Z44:AA44)</f>
        <v>0</v>
      </c>
      <c r="AD44" s="134">
        <f t="shared" si="0"/>
        <v>0</v>
      </c>
      <c r="AE44" s="375">
        <f t="shared" si="1"/>
        <v>0</v>
      </c>
      <c r="AF44" s="173">
        <f t="shared" si="2"/>
        <v>0</v>
      </c>
      <c r="AG44" s="173">
        <f t="shared" si="3"/>
        <v>0</v>
      </c>
      <c r="AH44" s="173">
        <f t="shared" si="4"/>
        <v>0</v>
      </c>
      <c r="AI44" s="173">
        <f t="shared" si="5"/>
        <v>0</v>
      </c>
      <c r="AJ44" s="173">
        <f t="shared" si="6"/>
        <v>0</v>
      </c>
      <c r="AK44" s="369">
        <f t="shared" si="7"/>
        <v>0</v>
      </c>
      <c r="AL44" s="173"/>
      <c r="AM44" s="173">
        <f t="shared" si="8"/>
        <v>0</v>
      </c>
      <c r="AN44" s="173">
        <f t="shared" si="9"/>
        <v>0</v>
      </c>
      <c r="AO44" s="173">
        <f t="shared" si="10"/>
        <v>0</v>
      </c>
      <c r="AP44" s="173">
        <f t="shared" si="11"/>
        <v>0</v>
      </c>
      <c r="AQ44" s="173">
        <f t="shared" si="12"/>
        <v>0</v>
      </c>
      <c r="AR44" s="173">
        <f t="shared" si="13"/>
        <v>0</v>
      </c>
      <c r="AS44" s="374">
        <f t="shared" si="14"/>
        <v>0</v>
      </c>
    </row>
    <row r="45" spans="2:45" ht="16.5" customHeight="1">
      <c r="B45" s="516"/>
      <c r="C45" s="348">
        <v>2</v>
      </c>
      <c r="D45" s="113">
        <f>'[10]Tabelle1'!B7</f>
        <v>0</v>
      </c>
      <c r="E45" s="256">
        <f>'[10]Tabelle1'!C7</f>
        <v>0</v>
      </c>
      <c r="F45" s="111">
        <f>'[10]Tabelle1'!D7</f>
        <v>0</v>
      </c>
      <c r="G45" s="131"/>
      <c r="H45" s="131"/>
      <c r="I45" s="112">
        <v>2</v>
      </c>
      <c r="J45" s="153"/>
      <c r="K45" s="154"/>
      <c r="L45" s="155"/>
      <c r="M45" s="147"/>
      <c r="N45" s="419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19">
        <f>SUM(N45,P45,R45,T45,V45,X45,-AK45)</f>
        <v>0</v>
      </c>
      <c r="AA45" s="420">
        <f>SUM(O45,Q45,S45,U45,W45,Y45,-AS45)</f>
        <v>0</v>
      </c>
      <c r="AB45" s="421">
        <f>SUM(Z45:AA45)</f>
        <v>0</v>
      </c>
      <c r="AD45" s="134">
        <f t="shared" si="0"/>
        <v>0</v>
      </c>
      <c r="AE45" s="375">
        <f t="shared" si="1"/>
        <v>0</v>
      </c>
      <c r="AF45" s="173">
        <f t="shared" si="2"/>
        <v>0</v>
      </c>
      <c r="AG45" s="173">
        <f t="shared" si="3"/>
        <v>0</v>
      </c>
      <c r="AH45" s="173">
        <f t="shared" si="4"/>
        <v>0</v>
      </c>
      <c r="AI45" s="173">
        <f t="shared" si="5"/>
        <v>0</v>
      </c>
      <c r="AJ45" s="173">
        <f t="shared" si="6"/>
        <v>0</v>
      </c>
      <c r="AK45" s="369">
        <f t="shared" si="7"/>
        <v>0</v>
      </c>
      <c r="AL45" s="173"/>
      <c r="AM45" s="173">
        <f t="shared" si="8"/>
        <v>0</v>
      </c>
      <c r="AN45" s="173">
        <f t="shared" si="9"/>
        <v>0</v>
      </c>
      <c r="AO45" s="173">
        <f t="shared" si="10"/>
        <v>0</v>
      </c>
      <c r="AP45" s="173">
        <f t="shared" si="11"/>
        <v>0</v>
      </c>
      <c r="AQ45" s="173">
        <f t="shared" si="12"/>
        <v>0</v>
      </c>
      <c r="AR45" s="173">
        <f t="shared" si="13"/>
        <v>0</v>
      </c>
      <c r="AS45" s="374">
        <f t="shared" si="14"/>
        <v>0</v>
      </c>
    </row>
    <row r="46" spans="2:45" ht="16.5" customHeight="1">
      <c r="B46" s="516"/>
      <c r="C46" s="348">
        <v>3</v>
      </c>
      <c r="D46" s="108">
        <f>'[10]Tabelle1'!B8</f>
        <v>0</v>
      </c>
      <c r="E46" s="257">
        <f>'[10]Tabelle1'!C8</f>
        <v>0</v>
      </c>
      <c r="F46" s="109">
        <f>'[10]Tabelle1'!D8</f>
        <v>0</v>
      </c>
      <c r="G46" s="131"/>
      <c r="H46" s="131"/>
      <c r="I46" s="112">
        <v>2</v>
      </c>
      <c r="J46" s="153"/>
      <c r="K46" s="154"/>
      <c r="L46" s="155"/>
      <c r="M46" s="147"/>
      <c r="N46" s="419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19">
        <f>SUM(N46,P46,R46,T46,V46,X46,-AK46)</f>
        <v>0</v>
      </c>
      <c r="AA46" s="420">
        <f>SUM(O46,Q46,S46,U46,W46,Y46,-AS46)</f>
        <v>0</v>
      </c>
      <c r="AB46" s="421">
        <f>SUM(Z46:AA46)</f>
        <v>0</v>
      </c>
      <c r="AD46" s="134">
        <f t="shared" si="0"/>
        <v>0</v>
      </c>
      <c r="AE46" s="375">
        <f t="shared" si="1"/>
        <v>0</v>
      </c>
      <c r="AF46" s="173">
        <f t="shared" si="2"/>
        <v>0</v>
      </c>
      <c r="AG46" s="173">
        <f t="shared" si="3"/>
        <v>0</v>
      </c>
      <c r="AH46" s="173">
        <f t="shared" si="4"/>
        <v>0</v>
      </c>
      <c r="AI46" s="173">
        <f t="shared" si="5"/>
        <v>0</v>
      </c>
      <c r="AJ46" s="173">
        <f t="shared" si="6"/>
        <v>0</v>
      </c>
      <c r="AK46" s="369">
        <f t="shared" si="7"/>
        <v>0</v>
      </c>
      <c r="AL46" s="173"/>
      <c r="AM46" s="173">
        <f t="shared" si="8"/>
        <v>0</v>
      </c>
      <c r="AN46" s="173">
        <f t="shared" si="9"/>
        <v>0</v>
      </c>
      <c r="AO46" s="173">
        <f t="shared" si="10"/>
        <v>0</v>
      </c>
      <c r="AP46" s="173">
        <f t="shared" si="11"/>
        <v>0</v>
      </c>
      <c r="AQ46" s="173">
        <f t="shared" si="12"/>
        <v>0</v>
      </c>
      <c r="AR46" s="173">
        <f t="shared" si="13"/>
        <v>0</v>
      </c>
      <c r="AS46" s="374">
        <f t="shared" si="14"/>
        <v>0</v>
      </c>
    </row>
    <row r="47" spans="2:45" ht="16.5" customHeight="1">
      <c r="B47" s="516"/>
      <c r="C47" s="348">
        <v>4</v>
      </c>
      <c r="D47" s="108">
        <f>'[10]Tabelle1'!B9</f>
        <v>0</v>
      </c>
      <c r="E47" s="257">
        <f>'[10]Tabelle1'!C9</f>
        <v>0</v>
      </c>
      <c r="F47" s="109">
        <f>'[10]Tabelle1'!D9</f>
        <v>0</v>
      </c>
      <c r="G47" s="131"/>
      <c r="H47" s="131"/>
      <c r="I47" s="112">
        <v>2</v>
      </c>
      <c r="J47" s="153"/>
      <c r="K47" s="154"/>
      <c r="L47" s="155"/>
      <c r="M47" s="147"/>
      <c r="N47" s="419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19">
        <f>SUM(N47,P47,R47,T47,V47,X47,-AK47)</f>
        <v>0</v>
      </c>
      <c r="AA47" s="420">
        <f>SUM(O47,Q47,S47,U47,W47,Y47,-AS47)</f>
        <v>0</v>
      </c>
      <c r="AB47" s="421">
        <f>SUM(Z47:AA47)</f>
        <v>0</v>
      </c>
      <c r="AD47" s="134">
        <f t="shared" si="0"/>
        <v>0</v>
      </c>
      <c r="AE47" s="375">
        <f t="shared" si="1"/>
        <v>0</v>
      </c>
      <c r="AF47" s="173">
        <f t="shared" si="2"/>
        <v>0</v>
      </c>
      <c r="AG47" s="173">
        <f t="shared" si="3"/>
        <v>0</v>
      </c>
      <c r="AH47" s="173">
        <f t="shared" si="4"/>
        <v>0</v>
      </c>
      <c r="AI47" s="173">
        <f t="shared" si="5"/>
        <v>0</v>
      </c>
      <c r="AJ47" s="173">
        <f t="shared" si="6"/>
        <v>0</v>
      </c>
      <c r="AK47" s="369">
        <f t="shared" si="7"/>
        <v>0</v>
      </c>
      <c r="AL47" s="173"/>
      <c r="AM47" s="173">
        <f t="shared" si="8"/>
        <v>0</v>
      </c>
      <c r="AN47" s="173">
        <f t="shared" si="9"/>
        <v>0</v>
      </c>
      <c r="AO47" s="173">
        <f t="shared" si="10"/>
        <v>0</v>
      </c>
      <c r="AP47" s="173">
        <f t="shared" si="11"/>
        <v>0</v>
      </c>
      <c r="AQ47" s="173">
        <f t="shared" si="12"/>
        <v>0</v>
      </c>
      <c r="AR47" s="173">
        <f t="shared" si="13"/>
        <v>0</v>
      </c>
      <c r="AS47" s="374">
        <f t="shared" si="14"/>
        <v>0</v>
      </c>
    </row>
    <row r="48" spans="2:45" ht="16.5" customHeight="1">
      <c r="B48" s="516"/>
      <c r="C48" s="348">
        <v>5</v>
      </c>
      <c r="D48" s="113">
        <f>'[10]Tabelle1'!B10</f>
        <v>0</v>
      </c>
      <c r="E48" s="256">
        <f>'[10]Tabelle1'!C10</f>
        <v>0</v>
      </c>
      <c r="F48" s="111">
        <f>'[10]Tabelle1'!D10</f>
        <v>0</v>
      </c>
      <c r="G48" s="131"/>
      <c r="H48" s="131"/>
      <c r="I48" s="112">
        <v>2</v>
      </c>
      <c r="J48" s="153"/>
      <c r="K48" s="154"/>
      <c r="L48" s="155"/>
      <c r="M48" s="147"/>
      <c r="N48" s="419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19">
        <f>SUM(N48,P48,R48,T48,V48,X48,-AK48)</f>
        <v>0</v>
      </c>
      <c r="AA48" s="420">
        <f>SUM(O48,Q48,S48,U48,W48,Y48,-AS48)</f>
        <v>0</v>
      </c>
      <c r="AB48" s="421">
        <f>SUM(Z48:AA48)</f>
        <v>0</v>
      </c>
      <c r="AD48" s="134">
        <f t="shared" si="0"/>
        <v>0</v>
      </c>
      <c r="AE48" s="375">
        <f t="shared" si="1"/>
        <v>0</v>
      </c>
      <c r="AF48" s="173">
        <f t="shared" si="2"/>
        <v>0</v>
      </c>
      <c r="AG48" s="173">
        <f t="shared" si="3"/>
        <v>0</v>
      </c>
      <c r="AH48" s="173">
        <f t="shared" si="4"/>
        <v>0</v>
      </c>
      <c r="AI48" s="173">
        <f t="shared" si="5"/>
        <v>0</v>
      </c>
      <c r="AJ48" s="173">
        <f t="shared" si="6"/>
        <v>0</v>
      </c>
      <c r="AK48" s="369">
        <f t="shared" si="7"/>
        <v>0</v>
      </c>
      <c r="AL48" s="173"/>
      <c r="AM48" s="173">
        <f t="shared" si="8"/>
        <v>0</v>
      </c>
      <c r="AN48" s="173">
        <f t="shared" si="9"/>
        <v>0</v>
      </c>
      <c r="AO48" s="173">
        <f t="shared" si="10"/>
        <v>0</v>
      </c>
      <c r="AP48" s="173">
        <f t="shared" si="11"/>
        <v>0</v>
      </c>
      <c r="AQ48" s="173">
        <f t="shared" si="12"/>
        <v>0</v>
      </c>
      <c r="AR48" s="173">
        <f t="shared" si="13"/>
        <v>0</v>
      </c>
      <c r="AS48" s="374">
        <f t="shared" si="14"/>
        <v>0</v>
      </c>
    </row>
    <row r="49" spans="2:45" ht="16.5" customHeight="1">
      <c r="B49" s="516"/>
      <c r="C49" s="348">
        <v>6</v>
      </c>
      <c r="D49" s="113">
        <f>'[10]Tabelle1'!B11</f>
        <v>0</v>
      </c>
      <c r="E49" s="256">
        <f>'[10]Tabelle1'!C11</f>
        <v>0</v>
      </c>
      <c r="F49" s="111">
        <f>'[10]Tabelle1'!D11</f>
        <v>0</v>
      </c>
      <c r="G49" s="131"/>
      <c r="H49" s="131"/>
      <c r="I49" s="112">
        <v>2</v>
      </c>
      <c r="J49" s="153"/>
      <c r="K49" s="154"/>
      <c r="L49" s="155"/>
      <c r="M49" s="147"/>
      <c r="N49" s="419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19">
        <f>SUM(N49,P49,R49,T49,V49,X49,-AK49)</f>
        <v>0</v>
      </c>
      <c r="AA49" s="420">
        <f>SUM(O49,Q49,S49,U49,W49,Y49,-AS49)</f>
        <v>0</v>
      </c>
      <c r="AB49" s="421">
        <f>SUM(Z49:AA49)</f>
        <v>0</v>
      </c>
      <c r="AD49" s="134">
        <f t="shared" si="0"/>
        <v>0</v>
      </c>
      <c r="AE49" s="375">
        <f t="shared" si="1"/>
        <v>0</v>
      </c>
      <c r="AF49" s="173">
        <f t="shared" si="2"/>
        <v>0</v>
      </c>
      <c r="AG49" s="173">
        <f t="shared" si="3"/>
        <v>0</v>
      </c>
      <c r="AH49" s="173">
        <f t="shared" si="4"/>
        <v>0</v>
      </c>
      <c r="AI49" s="173">
        <f t="shared" si="5"/>
        <v>0</v>
      </c>
      <c r="AJ49" s="173">
        <f t="shared" si="6"/>
        <v>0</v>
      </c>
      <c r="AK49" s="369">
        <f t="shared" si="7"/>
        <v>0</v>
      </c>
      <c r="AL49" s="173"/>
      <c r="AM49" s="173">
        <f t="shared" si="8"/>
        <v>0</v>
      </c>
      <c r="AN49" s="173">
        <f t="shared" si="9"/>
        <v>0</v>
      </c>
      <c r="AO49" s="173">
        <f t="shared" si="10"/>
        <v>0</v>
      </c>
      <c r="AP49" s="173">
        <f t="shared" si="11"/>
        <v>0</v>
      </c>
      <c r="AQ49" s="173">
        <f t="shared" si="12"/>
        <v>0</v>
      </c>
      <c r="AR49" s="173">
        <f t="shared" si="13"/>
        <v>0</v>
      </c>
      <c r="AS49" s="374">
        <f t="shared" si="14"/>
        <v>0</v>
      </c>
    </row>
    <row r="50" spans="2:45" ht="16.5" customHeight="1">
      <c r="B50" s="516"/>
      <c r="C50" s="348">
        <v>7</v>
      </c>
      <c r="D50" s="108">
        <f>'[10]Tabelle1'!B12</f>
        <v>0</v>
      </c>
      <c r="E50" s="257">
        <f>'[10]Tabelle1'!C12</f>
        <v>0</v>
      </c>
      <c r="F50" s="109">
        <f>'[10]Tabelle1'!D12</f>
        <v>0</v>
      </c>
      <c r="G50" s="131"/>
      <c r="H50" s="131"/>
      <c r="I50" s="112">
        <v>2</v>
      </c>
      <c r="J50" s="153"/>
      <c r="K50" s="154"/>
      <c r="L50" s="155"/>
      <c r="M50" s="147"/>
      <c r="N50" s="419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19">
        <f>SUM(N50,P50,R50,T50,V50,X50,-AK50)</f>
        <v>0</v>
      </c>
      <c r="AA50" s="420">
        <f>SUM(O50,Q50,S50,U50,W50,Y50,-AS50)</f>
        <v>0</v>
      </c>
      <c r="AB50" s="421">
        <f>SUM(Z50:AA50)</f>
        <v>0</v>
      </c>
      <c r="AD50" s="134">
        <f t="shared" si="0"/>
        <v>0</v>
      </c>
      <c r="AE50" s="375">
        <f t="shared" si="1"/>
        <v>0</v>
      </c>
      <c r="AF50" s="173">
        <f t="shared" si="2"/>
        <v>0</v>
      </c>
      <c r="AG50" s="173">
        <f t="shared" si="3"/>
        <v>0</v>
      </c>
      <c r="AH50" s="173">
        <f t="shared" si="4"/>
        <v>0</v>
      </c>
      <c r="AI50" s="173">
        <f t="shared" si="5"/>
        <v>0</v>
      </c>
      <c r="AJ50" s="173">
        <f t="shared" si="6"/>
        <v>0</v>
      </c>
      <c r="AK50" s="369">
        <f t="shared" si="7"/>
        <v>0</v>
      </c>
      <c r="AL50" s="173"/>
      <c r="AM50" s="173">
        <f t="shared" si="8"/>
        <v>0</v>
      </c>
      <c r="AN50" s="173">
        <f t="shared" si="9"/>
        <v>0</v>
      </c>
      <c r="AO50" s="173">
        <f t="shared" si="10"/>
        <v>0</v>
      </c>
      <c r="AP50" s="173">
        <f t="shared" si="11"/>
        <v>0</v>
      </c>
      <c r="AQ50" s="173">
        <f t="shared" si="12"/>
        <v>0</v>
      </c>
      <c r="AR50" s="173">
        <f t="shared" si="13"/>
        <v>0</v>
      </c>
      <c r="AS50" s="374">
        <f t="shared" si="14"/>
        <v>0</v>
      </c>
    </row>
    <row r="51" spans="2:45" ht="16.5" customHeight="1">
      <c r="B51" s="516"/>
      <c r="C51" s="348">
        <v>8</v>
      </c>
      <c r="D51" s="113">
        <f>'[10]Tabelle1'!B13</f>
        <v>0</v>
      </c>
      <c r="E51" s="256">
        <f>'[10]Tabelle1'!C13</f>
        <v>0</v>
      </c>
      <c r="F51" s="111">
        <f>'[10]Tabelle1'!D13</f>
        <v>0</v>
      </c>
      <c r="G51" s="131"/>
      <c r="H51" s="131"/>
      <c r="I51" s="112">
        <v>2</v>
      </c>
      <c r="J51" s="153"/>
      <c r="K51" s="154"/>
      <c r="L51" s="155"/>
      <c r="M51" s="147"/>
      <c r="N51" s="419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19">
        <f>SUM(N51,P51,R51,T51,V51,X51,-AK51)</f>
        <v>0</v>
      </c>
      <c r="AA51" s="420">
        <f>SUM(O51,Q51,S51,U51,W51,Y51,-AS51)</f>
        <v>0</v>
      </c>
      <c r="AB51" s="421">
        <f>SUM(Z51:AA51)</f>
        <v>0</v>
      </c>
      <c r="AD51" s="134">
        <f t="shared" si="0"/>
        <v>0</v>
      </c>
      <c r="AE51" s="375">
        <f t="shared" si="1"/>
        <v>0</v>
      </c>
      <c r="AF51" s="173">
        <f t="shared" si="2"/>
        <v>0</v>
      </c>
      <c r="AG51" s="173">
        <f t="shared" si="3"/>
        <v>0</v>
      </c>
      <c r="AH51" s="173">
        <f t="shared" si="4"/>
        <v>0</v>
      </c>
      <c r="AI51" s="173">
        <f t="shared" si="5"/>
        <v>0</v>
      </c>
      <c r="AJ51" s="173">
        <f t="shared" si="6"/>
        <v>0</v>
      </c>
      <c r="AK51" s="369">
        <f t="shared" si="7"/>
        <v>0</v>
      </c>
      <c r="AL51" s="173"/>
      <c r="AM51" s="173">
        <f t="shared" si="8"/>
        <v>0</v>
      </c>
      <c r="AN51" s="173">
        <f t="shared" si="9"/>
        <v>0</v>
      </c>
      <c r="AO51" s="173">
        <f t="shared" si="10"/>
        <v>0</v>
      </c>
      <c r="AP51" s="173">
        <f t="shared" si="11"/>
        <v>0</v>
      </c>
      <c r="AQ51" s="173">
        <f t="shared" si="12"/>
        <v>0</v>
      </c>
      <c r="AR51" s="173">
        <f t="shared" si="13"/>
        <v>0</v>
      </c>
      <c r="AS51" s="374">
        <f t="shared" si="14"/>
        <v>0</v>
      </c>
    </row>
    <row r="52" spans="2:45" ht="16.5" customHeight="1">
      <c r="B52" s="516"/>
      <c r="C52" s="348">
        <v>9</v>
      </c>
      <c r="D52" s="113">
        <f>'[10]Tabelle1'!B14</f>
        <v>0</v>
      </c>
      <c r="E52" s="256">
        <f>'[10]Tabelle1'!C14</f>
        <v>0</v>
      </c>
      <c r="F52" s="111">
        <f>'[10]Tabelle1'!D14</f>
        <v>0</v>
      </c>
      <c r="G52" s="131"/>
      <c r="H52" s="131"/>
      <c r="I52" s="112">
        <v>2</v>
      </c>
      <c r="J52" s="153"/>
      <c r="K52" s="154"/>
      <c r="L52" s="155"/>
      <c r="M52" s="147"/>
      <c r="N52" s="419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19">
        <f>SUM(N52,P52,R52,T52,V52,X52,-AK52)</f>
        <v>0</v>
      </c>
      <c r="AA52" s="420">
        <f>SUM(O52,Q52,S52,U52,W52,Y52,-AS52)</f>
        <v>0</v>
      </c>
      <c r="AB52" s="421">
        <f>SUM(Z52:AA52)</f>
        <v>0</v>
      </c>
      <c r="AD52" s="134">
        <f t="shared" si="0"/>
        <v>0</v>
      </c>
      <c r="AE52" s="375">
        <f t="shared" si="1"/>
        <v>0</v>
      </c>
      <c r="AF52" s="173">
        <f t="shared" si="2"/>
        <v>0</v>
      </c>
      <c r="AG52" s="173">
        <f t="shared" si="3"/>
        <v>0</v>
      </c>
      <c r="AH52" s="173">
        <f t="shared" si="4"/>
        <v>0</v>
      </c>
      <c r="AI52" s="173">
        <f t="shared" si="5"/>
        <v>0</v>
      </c>
      <c r="AJ52" s="173">
        <f t="shared" si="6"/>
        <v>0</v>
      </c>
      <c r="AK52" s="369">
        <f t="shared" si="7"/>
        <v>0</v>
      </c>
      <c r="AL52" s="173"/>
      <c r="AM52" s="173">
        <f t="shared" si="8"/>
        <v>0</v>
      </c>
      <c r="AN52" s="173">
        <f t="shared" si="9"/>
        <v>0</v>
      </c>
      <c r="AO52" s="173">
        <f t="shared" si="10"/>
        <v>0</v>
      </c>
      <c r="AP52" s="173">
        <f t="shared" si="11"/>
        <v>0</v>
      </c>
      <c r="AQ52" s="173">
        <f t="shared" si="12"/>
        <v>0</v>
      </c>
      <c r="AR52" s="173">
        <f t="shared" si="13"/>
        <v>0</v>
      </c>
      <c r="AS52" s="374">
        <f t="shared" si="14"/>
        <v>0</v>
      </c>
    </row>
    <row r="53" spans="2:45" ht="16.5" customHeight="1">
      <c r="B53" s="516"/>
      <c r="C53" s="348">
        <v>10</v>
      </c>
      <c r="D53" s="113">
        <f>'[10]Tabelle1'!B15</f>
        <v>0</v>
      </c>
      <c r="E53" s="256">
        <f>'[10]Tabelle1'!C15</f>
        <v>0</v>
      </c>
      <c r="F53" s="111">
        <f>'[10]Tabelle1'!D15</f>
        <v>0</v>
      </c>
      <c r="G53" s="131"/>
      <c r="H53" s="131"/>
      <c r="I53" s="112">
        <v>2</v>
      </c>
      <c r="J53" s="153"/>
      <c r="K53" s="154"/>
      <c r="L53" s="155"/>
      <c r="M53" s="147"/>
      <c r="N53" s="419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19">
        <f>SUM(N53,P53,R53,T53,V53,X53,-AK53)</f>
        <v>0</v>
      </c>
      <c r="AA53" s="420">
        <f>SUM(O53,Q53,S53,U53,W53,Y53,-AS53)</f>
        <v>0</v>
      </c>
      <c r="AB53" s="421">
        <f>SUM(Z53:AA53)</f>
        <v>0</v>
      </c>
      <c r="AD53" s="134">
        <f t="shared" si="0"/>
        <v>0</v>
      </c>
      <c r="AE53" s="375">
        <f t="shared" si="1"/>
        <v>0</v>
      </c>
      <c r="AF53" s="173">
        <f t="shared" si="2"/>
        <v>0</v>
      </c>
      <c r="AG53" s="173">
        <f t="shared" si="3"/>
        <v>0</v>
      </c>
      <c r="AH53" s="173">
        <f t="shared" si="4"/>
        <v>0</v>
      </c>
      <c r="AI53" s="173">
        <f t="shared" si="5"/>
        <v>0</v>
      </c>
      <c r="AJ53" s="173">
        <f t="shared" si="6"/>
        <v>0</v>
      </c>
      <c r="AK53" s="369">
        <f t="shared" si="7"/>
        <v>0</v>
      </c>
      <c r="AL53" s="173"/>
      <c r="AM53" s="173">
        <f t="shared" si="8"/>
        <v>0</v>
      </c>
      <c r="AN53" s="173">
        <f t="shared" si="9"/>
        <v>0</v>
      </c>
      <c r="AO53" s="173">
        <f t="shared" si="10"/>
        <v>0</v>
      </c>
      <c r="AP53" s="173">
        <f t="shared" si="11"/>
        <v>0</v>
      </c>
      <c r="AQ53" s="173">
        <f t="shared" si="12"/>
        <v>0</v>
      </c>
      <c r="AR53" s="173">
        <f t="shared" si="13"/>
        <v>0</v>
      </c>
      <c r="AS53" s="374">
        <f t="shared" si="14"/>
        <v>0</v>
      </c>
    </row>
    <row r="54" spans="2:45" ht="16.5" customHeight="1">
      <c r="B54" s="516"/>
      <c r="C54" s="348">
        <v>11</v>
      </c>
      <c r="D54" s="108">
        <f>'[10]Tabelle1'!B16</f>
        <v>0</v>
      </c>
      <c r="E54" s="257">
        <f>'[10]Tabelle1'!C16</f>
        <v>0</v>
      </c>
      <c r="F54" s="109">
        <f>'[10]Tabelle1'!D16</f>
        <v>0</v>
      </c>
      <c r="G54" s="131"/>
      <c r="H54" s="131"/>
      <c r="I54" s="112">
        <v>2</v>
      </c>
      <c r="J54" s="153"/>
      <c r="K54" s="154"/>
      <c r="L54" s="155"/>
      <c r="M54" s="147"/>
      <c r="N54" s="419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19">
        <f>SUM(N54,P54,R54,T54,V54,X54,-AK54)</f>
        <v>0</v>
      </c>
      <c r="AA54" s="420">
        <f>SUM(O54,Q54,S54,U54,W54,Y54,-AS54)</f>
        <v>0</v>
      </c>
      <c r="AB54" s="421">
        <f>SUM(Z54:AA54)</f>
        <v>0</v>
      </c>
      <c r="AD54" s="134">
        <f t="shared" si="0"/>
        <v>0</v>
      </c>
      <c r="AE54" s="375">
        <f t="shared" si="1"/>
        <v>0</v>
      </c>
      <c r="AF54" s="173">
        <f t="shared" si="2"/>
        <v>0</v>
      </c>
      <c r="AG54" s="173">
        <f t="shared" si="3"/>
        <v>0</v>
      </c>
      <c r="AH54" s="173">
        <f t="shared" si="4"/>
        <v>0</v>
      </c>
      <c r="AI54" s="173">
        <f t="shared" si="5"/>
        <v>0</v>
      </c>
      <c r="AJ54" s="173">
        <f t="shared" si="6"/>
        <v>0</v>
      </c>
      <c r="AK54" s="369">
        <f t="shared" si="7"/>
        <v>0</v>
      </c>
      <c r="AL54" s="173"/>
      <c r="AM54" s="173">
        <f t="shared" si="8"/>
        <v>0</v>
      </c>
      <c r="AN54" s="173">
        <f t="shared" si="9"/>
        <v>0</v>
      </c>
      <c r="AO54" s="173">
        <f t="shared" si="10"/>
        <v>0</v>
      </c>
      <c r="AP54" s="173">
        <f t="shared" si="11"/>
        <v>0</v>
      </c>
      <c r="AQ54" s="173">
        <f t="shared" si="12"/>
        <v>0</v>
      </c>
      <c r="AR54" s="173">
        <f t="shared" si="13"/>
        <v>0</v>
      </c>
      <c r="AS54" s="374">
        <f t="shared" si="14"/>
        <v>0</v>
      </c>
    </row>
    <row r="55" spans="2:45" ht="16.5" customHeight="1" thickBot="1">
      <c r="B55" s="516"/>
      <c r="C55" s="348">
        <v>12</v>
      </c>
      <c r="D55" s="113">
        <f>'[10]Tabelle1'!B17</f>
        <v>0</v>
      </c>
      <c r="E55" s="256">
        <f>'[10]Tabelle1'!C17</f>
        <v>0</v>
      </c>
      <c r="F55" s="111">
        <f>'[10]Tabelle1'!D17</f>
        <v>0</v>
      </c>
      <c r="G55" s="131"/>
      <c r="H55" s="131"/>
      <c r="I55" s="112">
        <v>2</v>
      </c>
      <c r="J55" s="153"/>
      <c r="K55" s="154"/>
      <c r="L55" s="155"/>
      <c r="M55" s="147"/>
      <c r="N55" s="419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19">
        <f>SUM(N55,P55,R55,T55,V55,X55,-AK55)</f>
        <v>0</v>
      </c>
      <c r="AA55" s="420">
        <f>SUM(O55,Q55,S55,U55,W55,Y55,-AS55)</f>
        <v>0</v>
      </c>
      <c r="AB55" s="421">
        <f>SUM(Z55:AA55)</f>
        <v>0</v>
      </c>
      <c r="AD55" s="134">
        <f t="shared" si="0"/>
        <v>0</v>
      </c>
      <c r="AE55" s="375">
        <f t="shared" si="1"/>
        <v>0</v>
      </c>
      <c r="AF55" s="173">
        <f t="shared" si="2"/>
        <v>0</v>
      </c>
      <c r="AG55" s="173">
        <f t="shared" si="3"/>
        <v>0</v>
      </c>
      <c r="AH55" s="173">
        <f t="shared" si="4"/>
        <v>0</v>
      </c>
      <c r="AI55" s="173">
        <f t="shared" si="5"/>
        <v>0</v>
      </c>
      <c r="AJ55" s="173">
        <f t="shared" si="6"/>
        <v>0</v>
      </c>
      <c r="AK55" s="369">
        <f t="shared" si="7"/>
        <v>0</v>
      </c>
      <c r="AL55" s="173"/>
      <c r="AM55" s="173">
        <f t="shared" si="8"/>
        <v>0</v>
      </c>
      <c r="AN55" s="173">
        <f t="shared" si="9"/>
        <v>0</v>
      </c>
      <c r="AO55" s="173">
        <f t="shared" si="10"/>
        <v>0</v>
      </c>
      <c r="AP55" s="173">
        <f t="shared" si="11"/>
        <v>0</v>
      </c>
      <c r="AQ55" s="173">
        <f t="shared" si="12"/>
        <v>0</v>
      </c>
      <c r="AR55" s="173">
        <f t="shared" si="13"/>
        <v>0</v>
      </c>
      <c r="AS55" s="374">
        <f t="shared" si="14"/>
        <v>0</v>
      </c>
    </row>
    <row r="56" spans="2:45" ht="16.5" customHeight="1" hidden="1" thickBot="1">
      <c r="B56" s="445"/>
      <c r="C56" s="348">
        <v>13</v>
      </c>
      <c r="D56" s="113"/>
      <c r="E56" s="256"/>
      <c r="F56" s="111"/>
      <c r="G56" s="131"/>
      <c r="H56" s="131"/>
      <c r="I56" s="112">
        <v>2</v>
      </c>
      <c r="J56" s="153"/>
      <c r="K56" s="154"/>
      <c r="L56" s="155"/>
      <c r="M56" s="147"/>
      <c r="N56" s="419"/>
      <c r="O56" s="420"/>
      <c r="P56" s="420"/>
      <c r="Q56" s="420"/>
      <c r="R56" s="488"/>
      <c r="S56" s="488"/>
      <c r="T56" s="420"/>
      <c r="U56" s="420"/>
      <c r="V56" s="420"/>
      <c r="W56" s="420"/>
      <c r="X56" s="420"/>
      <c r="Y56" s="420"/>
      <c r="Z56" s="419">
        <f>SUM(N56,P56,R56,T56,V56,X56,-AK56)</f>
        <v>0</v>
      </c>
      <c r="AA56" s="420">
        <f>SUM(O56,Q56,S56,U56,W56,Y56,-AS56)</f>
        <v>0</v>
      </c>
      <c r="AB56" s="421">
        <f>SUM(Z56:AA56)</f>
        <v>0</v>
      </c>
      <c r="AD56" s="134">
        <f t="shared" si="0"/>
        <v>0</v>
      </c>
      <c r="AE56" s="375">
        <f t="shared" si="1"/>
        <v>0</v>
      </c>
      <c r="AF56" s="173">
        <f t="shared" si="2"/>
        <v>0</v>
      </c>
      <c r="AG56" s="173">
        <f t="shared" si="3"/>
        <v>0</v>
      </c>
      <c r="AH56" s="173">
        <f t="shared" si="4"/>
        <v>0</v>
      </c>
      <c r="AI56" s="173">
        <f t="shared" si="5"/>
        <v>0</v>
      </c>
      <c r="AJ56" s="173">
        <f t="shared" si="6"/>
        <v>0</v>
      </c>
      <c r="AK56" s="369">
        <f t="shared" si="7"/>
        <v>0</v>
      </c>
      <c r="AL56" s="173"/>
      <c r="AM56" s="173">
        <f t="shared" si="8"/>
        <v>0</v>
      </c>
      <c r="AN56" s="173">
        <f t="shared" si="9"/>
        <v>0</v>
      </c>
      <c r="AO56" s="173">
        <f t="shared" si="10"/>
        <v>0</v>
      </c>
      <c r="AP56" s="173">
        <f t="shared" si="11"/>
        <v>0</v>
      </c>
      <c r="AQ56" s="173">
        <f t="shared" si="12"/>
        <v>0</v>
      </c>
      <c r="AR56" s="173">
        <f t="shared" si="13"/>
        <v>0</v>
      </c>
      <c r="AS56" s="374">
        <f t="shared" si="14"/>
        <v>0</v>
      </c>
    </row>
    <row r="57" spans="2:45" ht="16.5" customHeight="1" hidden="1" thickBot="1">
      <c r="B57" s="445"/>
      <c r="C57" s="348">
        <v>14</v>
      </c>
      <c r="D57" s="113"/>
      <c r="E57" s="256"/>
      <c r="F57" s="111"/>
      <c r="G57" s="131"/>
      <c r="H57" s="131"/>
      <c r="I57" s="112">
        <v>2</v>
      </c>
      <c r="J57" s="153"/>
      <c r="K57" s="154"/>
      <c r="L57" s="155"/>
      <c r="M57" s="147"/>
      <c r="N57" s="419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19">
        <f>SUM(N57,P57,R57,T57,V57,X57,-AK57)</f>
        <v>0</v>
      </c>
      <c r="AA57" s="420">
        <f>SUM(O57,Q57,S57,U57,W57,Y57,-AS57)</f>
        <v>0</v>
      </c>
      <c r="AB57" s="421">
        <f>SUM(Z57:AA57)</f>
        <v>0</v>
      </c>
      <c r="AD57" s="134">
        <f t="shared" si="0"/>
        <v>0</v>
      </c>
      <c r="AE57" s="375">
        <f t="shared" si="1"/>
        <v>0</v>
      </c>
      <c r="AF57" s="173">
        <f t="shared" si="2"/>
        <v>0</v>
      </c>
      <c r="AG57" s="173">
        <f t="shared" si="3"/>
        <v>0</v>
      </c>
      <c r="AH57" s="173">
        <f t="shared" si="4"/>
        <v>0</v>
      </c>
      <c r="AI57" s="173">
        <f t="shared" si="5"/>
        <v>0</v>
      </c>
      <c r="AJ57" s="173">
        <f t="shared" si="6"/>
        <v>0</v>
      </c>
      <c r="AK57" s="369">
        <f t="shared" si="7"/>
        <v>0</v>
      </c>
      <c r="AL57" s="173"/>
      <c r="AM57" s="173">
        <f t="shared" si="8"/>
        <v>0</v>
      </c>
      <c r="AN57" s="173">
        <f t="shared" si="9"/>
        <v>0</v>
      </c>
      <c r="AO57" s="173">
        <f t="shared" si="10"/>
        <v>0</v>
      </c>
      <c r="AP57" s="173">
        <f t="shared" si="11"/>
        <v>0</v>
      </c>
      <c r="AQ57" s="173">
        <f t="shared" si="12"/>
        <v>0</v>
      </c>
      <c r="AR57" s="173">
        <f t="shared" si="13"/>
        <v>0</v>
      </c>
      <c r="AS57" s="374">
        <f t="shared" si="14"/>
        <v>0</v>
      </c>
    </row>
    <row r="58" spans="2:45" ht="16.5" customHeight="1" hidden="1" thickBot="1">
      <c r="B58" s="445"/>
      <c r="C58" s="348">
        <v>15</v>
      </c>
      <c r="D58" s="113"/>
      <c r="E58" s="256"/>
      <c r="F58" s="111"/>
      <c r="G58" s="131"/>
      <c r="H58" s="131"/>
      <c r="I58" s="112">
        <v>2</v>
      </c>
      <c r="J58" s="153"/>
      <c r="K58" s="154"/>
      <c r="L58" s="155"/>
      <c r="M58" s="147"/>
      <c r="N58" s="419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19">
        <f>SUM(N58,P58,R58,T58,V58,X58,-AK58)</f>
        <v>0</v>
      </c>
      <c r="AA58" s="420">
        <f>SUM(O58,Q58,S58,U58,W58,Y58,-AS58)</f>
        <v>0</v>
      </c>
      <c r="AB58" s="421">
        <f>SUM(Z58:AA58)</f>
        <v>0</v>
      </c>
      <c r="AD58" s="134">
        <f t="shared" si="0"/>
        <v>0</v>
      </c>
      <c r="AE58" s="375">
        <f t="shared" si="1"/>
        <v>0</v>
      </c>
      <c r="AF58" s="173">
        <f t="shared" si="2"/>
        <v>0</v>
      </c>
      <c r="AG58" s="173">
        <f t="shared" si="3"/>
        <v>0</v>
      </c>
      <c r="AH58" s="173">
        <f t="shared" si="4"/>
        <v>0</v>
      </c>
      <c r="AI58" s="173">
        <f t="shared" si="5"/>
        <v>0</v>
      </c>
      <c r="AJ58" s="173">
        <f t="shared" si="6"/>
        <v>0</v>
      </c>
      <c r="AK58" s="369">
        <f t="shared" si="7"/>
        <v>0</v>
      </c>
      <c r="AL58" s="173"/>
      <c r="AM58" s="173">
        <f t="shared" si="8"/>
        <v>0</v>
      </c>
      <c r="AN58" s="173">
        <f t="shared" si="9"/>
        <v>0</v>
      </c>
      <c r="AO58" s="173">
        <f t="shared" si="10"/>
        <v>0</v>
      </c>
      <c r="AP58" s="173">
        <f t="shared" si="11"/>
        <v>0</v>
      </c>
      <c r="AQ58" s="173">
        <f t="shared" si="12"/>
        <v>0</v>
      </c>
      <c r="AR58" s="173">
        <f t="shared" si="13"/>
        <v>0</v>
      </c>
      <c r="AS58" s="374">
        <f t="shared" si="14"/>
        <v>0</v>
      </c>
    </row>
    <row r="59" spans="2:45" ht="16.5" customHeight="1" hidden="1" thickBot="1">
      <c r="B59" s="445"/>
      <c r="C59" s="348">
        <v>16</v>
      </c>
      <c r="D59" s="113"/>
      <c r="E59" s="256"/>
      <c r="F59" s="111"/>
      <c r="G59" s="131"/>
      <c r="H59" s="131"/>
      <c r="I59" s="112">
        <v>2</v>
      </c>
      <c r="J59" s="153"/>
      <c r="K59" s="154"/>
      <c r="L59" s="155"/>
      <c r="M59" s="147"/>
      <c r="N59" s="419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19">
        <f>SUM(N59,P59,R59,T59,V59,X59,-AK59)</f>
        <v>0</v>
      </c>
      <c r="AA59" s="420">
        <f>SUM(O59,Q59,S59,U59,W59,Y59,-AS59)</f>
        <v>0</v>
      </c>
      <c r="AB59" s="421">
        <f>SUM(Z59:AA59)</f>
        <v>0</v>
      </c>
      <c r="AD59" s="134">
        <f t="shared" si="0"/>
        <v>0</v>
      </c>
      <c r="AE59" s="375">
        <f t="shared" si="1"/>
        <v>0</v>
      </c>
      <c r="AF59" s="173">
        <f t="shared" si="2"/>
        <v>0</v>
      </c>
      <c r="AG59" s="173">
        <f t="shared" si="3"/>
        <v>0</v>
      </c>
      <c r="AH59" s="173">
        <f t="shared" si="4"/>
        <v>0</v>
      </c>
      <c r="AI59" s="173">
        <f t="shared" si="5"/>
        <v>0</v>
      </c>
      <c r="AJ59" s="173">
        <f t="shared" si="6"/>
        <v>0</v>
      </c>
      <c r="AK59" s="369">
        <f t="shared" si="7"/>
        <v>0</v>
      </c>
      <c r="AL59" s="173"/>
      <c r="AM59" s="173">
        <f t="shared" si="8"/>
        <v>0</v>
      </c>
      <c r="AN59" s="173">
        <f t="shared" si="9"/>
        <v>0</v>
      </c>
      <c r="AO59" s="173">
        <f t="shared" si="10"/>
        <v>0</v>
      </c>
      <c r="AP59" s="173">
        <f t="shared" si="11"/>
        <v>0</v>
      </c>
      <c r="AQ59" s="173">
        <f t="shared" si="12"/>
        <v>0</v>
      </c>
      <c r="AR59" s="173">
        <f t="shared" si="13"/>
        <v>0</v>
      </c>
      <c r="AS59" s="374">
        <f t="shared" si="14"/>
        <v>0</v>
      </c>
    </row>
    <row r="60" spans="2:45" ht="16.5" customHeight="1" hidden="1" thickBot="1">
      <c r="B60" s="445"/>
      <c r="C60" s="348">
        <v>17</v>
      </c>
      <c r="D60" s="113"/>
      <c r="E60" s="256"/>
      <c r="F60" s="111"/>
      <c r="G60" s="131"/>
      <c r="H60" s="131"/>
      <c r="I60" s="112">
        <v>2</v>
      </c>
      <c r="J60" s="153"/>
      <c r="K60" s="154"/>
      <c r="L60" s="155"/>
      <c r="M60" s="147"/>
      <c r="N60" s="419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19">
        <f>SUM(N60,P60,R60,T60,V60,X60,-AK60)</f>
        <v>0</v>
      </c>
      <c r="AA60" s="420">
        <f>SUM(O60,Q60,S60,U60,W60,Y60,-AS60)</f>
        <v>0</v>
      </c>
      <c r="AB60" s="421">
        <f>SUM(Z60:AA60)</f>
        <v>0</v>
      </c>
      <c r="AD60" s="134">
        <f t="shared" si="0"/>
        <v>0</v>
      </c>
      <c r="AE60" s="375">
        <f t="shared" si="1"/>
        <v>0</v>
      </c>
      <c r="AF60" s="173">
        <f t="shared" si="2"/>
        <v>0</v>
      </c>
      <c r="AG60" s="173">
        <f t="shared" si="3"/>
        <v>0</v>
      </c>
      <c r="AH60" s="173">
        <f t="shared" si="4"/>
        <v>0</v>
      </c>
      <c r="AI60" s="173">
        <f t="shared" si="5"/>
        <v>0</v>
      </c>
      <c r="AJ60" s="173">
        <f t="shared" si="6"/>
        <v>0</v>
      </c>
      <c r="AK60" s="369">
        <f t="shared" si="7"/>
        <v>0</v>
      </c>
      <c r="AL60" s="173"/>
      <c r="AM60" s="173">
        <f t="shared" si="8"/>
        <v>0</v>
      </c>
      <c r="AN60" s="173">
        <f t="shared" si="9"/>
        <v>0</v>
      </c>
      <c r="AO60" s="173">
        <f t="shared" si="10"/>
        <v>0</v>
      </c>
      <c r="AP60" s="173">
        <f t="shared" si="11"/>
        <v>0</v>
      </c>
      <c r="AQ60" s="173">
        <f t="shared" si="12"/>
        <v>0</v>
      </c>
      <c r="AR60" s="173">
        <f t="shared" si="13"/>
        <v>0</v>
      </c>
      <c r="AS60" s="374">
        <f t="shared" si="14"/>
        <v>0</v>
      </c>
    </row>
    <row r="61" spans="2:45" ht="16.5" customHeight="1" hidden="1" thickBot="1">
      <c r="B61" s="445"/>
      <c r="C61" s="348">
        <v>18</v>
      </c>
      <c r="D61" s="113"/>
      <c r="E61" s="256"/>
      <c r="F61" s="111"/>
      <c r="G61" s="131"/>
      <c r="H61" s="131"/>
      <c r="I61" s="112">
        <v>2</v>
      </c>
      <c r="J61" s="153"/>
      <c r="K61" s="154"/>
      <c r="L61" s="155"/>
      <c r="M61" s="147"/>
      <c r="N61" s="419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19">
        <f>SUM(N61,P61,R61,T61,V61,X61,-AK61)</f>
        <v>0</v>
      </c>
      <c r="AA61" s="420">
        <f>SUM(O61,Q61,S61,U61,W61,Y61,-AS61)</f>
        <v>0</v>
      </c>
      <c r="AB61" s="421">
        <f>SUM(Z61:AA61)</f>
        <v>0</v>
      </c>
      <c r="AD61" s="134">
        <f t="shared" si="0"/>
        <v>0</v>
      </c>
      <c r="AE61" s="375">
        <f t="shared" si="1"/>
        <v>0</v>
      </c>
      <c r="AF61" s="173">
        <f t="shared" si="2"/>
        <v>0</v>
      </c>
      <c r="AG61" s="173">
        <f t="shared" si="3"/>
        <v>0</v>
      </c>
      <c r="AH61" s="173">
        <f t="shared" si="4"/>
        <v>0</v>
      </c>
      <c r="AI61" s="173">
        <f t="shared" si="5"/>
        <v>0</v>
      </c>
      <c r="AJ61" s="173">
        <f t="shared" si="6"/>
        <v>0</v>
      </c>
      <c r="AK61" s="369">
        <f t="shared" si="7"/>
        <v>0</v>
      </c>
      <c r="AL61" s="173"/>
      <c r="AM61" s="173">
        <f t="shared" si="8"/>
        <v>0</v>
      </c>
      <c r="AN61" s="173">
        <f t="shared" si="9"/>
        <v>0</v>
      </c>
      <c r="AO61" s="173">
        <f t="shared" si="10"/>
        <v>0</v>
      </c>
      <c r="AP61" s="173">
        <f t="shared" si="11"/>
        <v>0</v>
      </c>
      <c r="AQ61" s="173">
        <f t="shared" si="12"/>
        <v>0</v>
      </c>
      <c r="AR61" s="173">
        <f t="shared" si="13"/>
        <v>0</v>
      </c>
      <c r="AS61" s="374">
        <f t="shared" si="14"/>
        <v>0</v>
      </c>
    </row>
    <row r="62" spans="2:45" ht="16.5" customHeight="1" hidden="1" thickBot="1">
      <c r="B62" s="445"/>
      <c r="C62" s="348">
        <v>19</v>
      </c>
      <c r="D62" s="113"/>
      <c r="E62" s="256"/>
      <c r="F62" s="111"/>
      <c r="G62" s="131"/>
      <c r="H62" s="131"/>
      <c r="I62" s="112">
        <v>2</v>
      </c>
      <c r="J62" s="153"/>
      <c r="K62" s="154"/>
      <c r="L62" s="155"/>
      <c r="M62" s="147"/>
      <c r="N62" s="419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19">
        <f>SUM(N62,P62,R62,T62,V62,X62,-AK62)</f>
        <v>0</v>
      </c>
      <c r="AA62" s="420">
        <f>SUM(O62,Q62,S62,U62,W62,Y62,-AS62)</f>
        <v>0</v>
      </c>
      <c r="AB62" s="421">
        <f>SUM(Z62:AA62)</f>
        <v>0</v>
      </c>
      <c r="AD62" s="134">
        <f t="shared" si="0"/>
        <v>0</v>
      </c>
      <c r="AE62" s="375">
        <f t="shared" si="1"/>
        <v>0</v>
      </c>
      <c r="AF62" s="173">
        <f t="shared" si="2"/>
        <v>0</v>
      </c>
      <c r="AG62" s="173">
        <f t="shared" si="3"/>
        <v>0</v>
      </c>
      <c r="AH62" s="173">
        <f t="shared" si="4"/>
        <v>0</v>
      </c>
      <c r="AI62" s="173">
        <f t="shared" si="5"/>
        <v>0</v>
      </c>
      <c r="AJ62" s="173">
        <f t="shared" si="6"/>
        <v>0</v>
      </c>
      <c r="AK62" s="369">
        <f t="shared" si="7"/>
        <v>0</v>
      </c>
      <c r="AL62" s="173"/>
      <c r="AM62" s="173">
        <f t="shared" si="8"/>
        <v>0</v>
      </c>
      <c r="AN62" s="173">
        <f t="shared" si="9"/>
        <v>0</v>
      </c>
      <c r="AO62" s="173">
        <f t="shared" si="10"/>
        <v>0</v>
      </c>
      <c r="AP62" s="173">
        <f t="shared" si="11"/>
        <v>0</v>
      </c>
      <c r="AQ62" s="173">
        <f t="shared" si="12"/>
        <v>0</v>
      </c>
      <c r="AR62" s="173">
        <f t="shared" si="13"/>
        <v>0</v>
      </c>
      <c r="AS62" s="374">
        <f t="shared" si="14"/>
        <v>0</v>
      </c>
    </row>
    <row r="63" spans="2:45" ht="16.5" customHeight="1" hidden="1" thickBot="1">
      <c r="B63" s="445"/>
      <c r="C63" s="348">
        <v>20</v>
      </c>
      <c r="D63" s="113"/>
      <c r="E63" s="256"/>
      <c r="F63" s="111"/>
      <c r="G63" s="131"/>
      <c r="H63" s="131"/>
      <c r="I63" s="112">
        <v>2</v>
      </c>
      <c r="J63" s="153"/>
      <c r="K63" s="154"/>
      <c r="L63" s="155"/>
      <c r="M63" s="147"/>
      <c r="N63" s="419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19">
        <f>SUM(N63,P63,R63,T63,V63,X63,-AK63)</f>
        <v>0</v>
      </c>
      <c r="AA63" s="420">
        <f>SUM(O63,Q63,S63,U63,W63,Y63,-AS63)</f>
        <v>0</v>
      </c>
      <c r="AB63" s="421">
        <f>SUM(Z63:AA63)</f>
        <v>0</v>
      </c>
      <c r="AD63" s="134">
        <f t="shared" si="0"/>
        <v>0</v>
      </c>
      <c r="AE63" s="375">
        <f t="shared" si="1"/>
        <v>0</v>
      </c>
      <c r="AF63" s="173">
        <f t="shared" si="2"/>
        <v>0</v>
      </c>
      <c r="AG63" s="173">
        <f t="shared" si="3"/>
        <v>0</v>
      </c>
      <c r="AH63" s="173">
        <f t="shared" si="4"/>
        <v>0</v>
      </c>
      <c r="AI63" s="173">
        <f t="shared" si="5"/>
        <v>0</v>
      </c>
      <c r="AJ63" s="173">
        <f t="shared" si="6"/>
        <v>0</v>
      </c>
      <c r="AK63" s="369">
        <f t="shared" si="7"/>
        <v>0</v>
      </c>
      <c r="AL63" s="173"/>
      <c r="AM63" s="173">
        <f t="shared" si="8"/>
        <v>0</v>
      </c>
      <c r="AN63" s="173">
        <f t="shared" si="9"/>
        <v>0</v>
      </c>
      <c r="AO63" s="173">
        <f t="shared" si="10"/>
        <v>0</v>
      </c>
      <c r="AP63" s="173">
        <f t="shared" si="11"/>
        <v>0</v>
      </c>
      <c r="AQ63" s="173">
        <f t="shared" si="12"/>
        <v>0</v>
      </c>
      <c r="AR63" s="173">
        <f t="shared" si="13"/>
        <v>0</v>
      </c>
      <c r="AS63" s="374">
        <f t="shared" si="14"/>
        <v>0</v>
      </c>
    </row>
    <row r="64" spans="2:45" ht="16.5" customHeight="1" hidden="1" thickBot="1">
      <c r="B64" s="445"/>
      <c r="C64" s="348">
        <v>21</v>
      </c>
      <c r="D64" s="113"/>
      <c r="E64" s="256"/>
      <c r="F64" s="111"/>
      <c r="G64" s="131"/>
      <c r="H64" s="131"/>
      <c r="I64" s="112">
        <v>2</v>
      </c>
      <c r="J64" s="153"/>
      <c r="K64" s="154"/>
      <c r="L64" s="155"/>
      <c r="M64" s="147"/>
      <c r="N64" s="419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19">
        <f>SUM(N64,P64,R64,T64,V64,X64,-AK64)</f>
        <v>0</v>
      </c>
      <c r="AA64" s="420">
        <f>SUM(O64,Q64,S64,U64,W64,Y64,-AS64)</f>
        <v>0</v>
      </c>
      <c r="AB64" s="421">
        <f>SUM(Z64:AA64)</f>
        <v>0</v>
      </c>
      <c r="AD64" s="134">
        <f t="shared" si="0"/>
        <v>0</v>
      </c>
      <c r="AE64" s="375">
        <f t="shared" si="1"/>
        <v>0</v>
      </c>
      <c r="AF64" s="173">
        <f t="shared" si="2"/>
        <v>0</v>
      </c>
      <c r="AG64" s="173">
        <f t="shared" si="3"/>
        <v>0</v>
      </c>
      <c r="AH64" s="173">
        <f t="shared" si="4"/>
        <v>0</v>
      </c>
      <c r="AI64" s="173">
        <f t="shared" si="5"/>
        <v>0</v>
      </c>
      <c r="AJ64" s="173">
        <f t="shared" si="6"/>
        <v>0</v>
      </c>
      <c r="AK64" s="369">
        <f t="shared" si="7"/>
        <v>0</v>
      </c>
      <c r="AL64" s="173"/>
      <c r="AM64" s="173">
        <f t="shared" si="8"/>
        <v>0</v>
      </c>
      <c r="AN64" s="173">
        <f t="shared" si="9"/>
        <v>0</v>
      </c>
      <c r="AO64" s="173">
        <f t="shared" si="10"/>
        <v>0</v>
      </c>
      <c r="AP64" s="173">
        <f t="shared" si="11"/>
        <v>0</v>
      </c>
      <c r="AQ64" s="173">
        <f t="shared" si="12"/>
        <v>0</v>
      </c>
      <c r="AR64" s="173">
        <f t="shared" si="13"/>
        <v>0</v>
      </c>
      <c r="AS64" s="374">
        <f t="shared" si="14"/>
        <v>0</v>
      </c>
    </row>
    <row r="65" spans="2:45" ht="16.5" customHeight="1" hidden="1" thickBot="1">
      <c r="B65" s="445"/>
      <c r="C65" s="348">
        <v>22</v>
      </c>
      <c r="D65" s="113"/>
      <c r="E65" s="256"/>
      <c r="F65" s="111"/>
      <c r="G65" s="131"/>
      <c r="H65" s="131"/>
      <c r="I65" s="112">
        <v>2</v>
      </c>
      <c r="J65" s="153"/>
      <c r="K65" s="154"/>
      <c r="L65" s="155"/>
      <c r="M65" s="147"/>
      <c r="N65" s="419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19">
        <f>SUM(N65,P65,R65,T65,V65,X65,-AK65)</f>
        <v>0</v>
      </c>
      <c r="AA65" s="420">
        <f>SUM(O65,Q65,S65,U65,W65,Y65,-AS65)</f>
        <v>0</v>
      </c>
      <c r="AB65" s="421">
        <f>SUM(Z65:AA65)</f>
        <v>0</v>
      </c>
      <c r="AD65" s="134">
        <f t="shared" si="0"/>
        <v>0</v>
      </c>
      <c r="AE65" s="375">
        <f t="shared" si="1"/>
        <v>0</v>
      </c>
      <c r="AF65" s="173">
        <f t="shared" si="2"/>
        <v>0</v>
      </c>
      <c r="AG65" s="173">
        <f t="shared" si="3"/>
        <v>0</v>
      </c>
      <c r="AH65" s="173">
        <f t="shared" si="4"/>
        <v>0</v>
      </c>
      <c r="AI65" s="173">
        <f t="shared" si="5"/>
        <v>0</v>
      </c>
      <c r="AJ65" s="173">
        <f t="shared" si="6"/>
        <v>0</v>
      </c>
      <c r="AK65" s="369">
        <f t="shared" si="7"/>
        <v>0</v>
      </c>
      <c r="AL65" s="173"/>
      <c r="AM65" s="173">
        <f t="shared" si="8"/>
        <v>0</v>
      </c>
      <c r="AN65" s="173">
        <f t="shared" si="9"/>
        <v>0</v>
      </c>
      <c r="AO65" s="173">
        <f t="shared" si="10"/>
        <v>0</v>
      </c>
      <c r="AP65" s="173">
        <f t="shared" si="11"/>
        <v>0</v>
      </c>
      <c r="AQ65" s="173">
        <f t="shared" si="12"/>
        <v>0</v>
      </c>
      <c r="AR65" s="173">
        <f t="shared" si="13"/>
        <v>0</v>
      </c>
      <c r="AS65" s="374">
        <f t="shared" si="14"/>
        <v>0</v>
      </c>
    </row>
    <row r="66" spans="2:45" ht="16.5" customHeight="1" hidden="1" thickBot="1">
      <c r="B66" s="445"/>
      <c r="C66" s="348">
        <v>23</v>
      </c>
      <c r="D66" s="113"/>
      <c r="E66" s="256"/>
      <c r="F66" s="111"/>
      <c r="G66" s="131"/>
      <c r="H66" s="131"/>
      <c r="I66" s="112">
        <v>2</v>
      </c>
      <c r="J66" s="153"/>
      <c r="K66" s="154"/>
      <c r="L66" s="155"/>
      <c r="M66" s="147"/>
      <c r="N66" s="419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19">
        <f>SUM(N66,P66,R66,T66,V66,X66,-AK66)</f>
        <v>0</v>
      </c>
      <c r="AA66" s="420">
        <f>SUM(O66,Q66,S66,U66,W66,Y66,-AS66)</f>
        <v>0</v>
      </c>
      <c r="AB66" s="421">
        <f>SUM(Z66:AA66)</f>
        <v>0</v>
      </c>
      <c r="AD66" s="134">
        <f t="shared" si="0"/>
        <v>0</v>
      </c>
      <c r="AE66" s="375">
        <f t="shared" si="1"/>
        <v>0</v>
      </c>
      <c r="AF66" s="173">
        <f t="shared" si="2"/>
        <v>0</v>
      </c>
      <c r="AG66" s="173">
        <f t="shared" si="3"/>
        <v>0</v>
      </c>
      <c r="AH66" s="173">
        <f t="shared" si="4"/>
        <v>0</v>
      </c>
      <c r="AI66" s="173">
        <f t="shared" si="5"/>
        <v>0</v>
      </c>
      <c r="AJ66" s="173">
        <f t="shared" si="6"/>
        <v>0</v>
      </c>
      <c r="AK66" s="369">
        <f t="shared" si="7"/>
        <v>0</v>
      </c>
      <c r="AL66" s="173"/>
      <c r="AM66" s="173">
        <f t="shared" si="8"/>
        <v>0</v>
      </c>
      <c r="AN66" s="173">
        <f t="shared" si="9"/>
        <v>0</v>
      </c>
      <c r="AO66" s="173">
        <f t="shared" si="10"/>
        <v>0</v>
      </c>
      <c r="AP66" s="173">
        <f t="shared" si="11"/>
        <v>0</v>
      </c>
      <c r="AQ66" s="173">
        <f t="shared" si="12"/>
        <v>0</v>
      </c>
      <c r="AR66" s="173">
        <f t="shared" si="13"/>
        <v>0</v>
      </c>
      <c r="AS66" s="374">
        <f t="shared" si="14"/>
        <v>0</v>
      </c>
    </row>
    <row r="67" spans="2:45" ht="16.5" customHeight="1" hidden="1" thickBot="1">
      <c r="B67" s="445"/>
      <c r="C67" s="348">
        <v>24</v>
      </c>
      <c r="D67" s="113"/>
      <c r="E67" s="256"/>
      <c r="F67" s="111"/>
      <c r="G67" s="131"/>
      <c r="H67" s="131"/>
      <c r="I67" s="112">
        <v>2</v>
      </c>
      <c r="J67" s="153"/>
      <c r="K67" s="154"/>
      <c r="L67" s="155"/>
      <c r="M67" s="147"/>
      <c r="N67" s="419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19">
        <f>SUM(N67,P67,R67,T67,V67,X67,-AK67)</f>
        <v>0</v>
      </c>
      <c r="AA67" s="420">
        <f>SUM(O67,Q67,S67,U67,W67,Y67,-AS67)</f>
        <v>0</v>
      </c>
      <c r="AB67" s="421">
        <f>SUM(Z67:AA67)</f>
        <v>0</v>
      </c>
      <c r="AD67" s="134">
        <f t="shared" si="0"/>
        <v>0</v>
      </c>
      <c r="AE67" s="375">
        <f t="shared" si="1"/>
        <v>0</v>
      </c>
      <c r="AF67" s="173">
        <f t="shared" si="2"/>
        <v>0</v>
      </c>
      <c r="AG67" s="173">
        <f t="shared" si="3"/>
        <v>0</v>
      </c>
      <c r="AH67" s="173">
        <f t="shared" si="4"/>
        <v>0</v>
      </c>
      <c r="AI67" s="173">
        <f t="shared" si="5"/>
        <v>0</v>
      </c>
      <c r="AJ67" s="173">
        <f t="shared" si="6"/>
        <v>0</v>
      </c>
      <c r="AK67" s="369">
        <f t="shared" si="7"/>
        <v>0</v>
      </c>
      <c r="AL67" s="173"/>
      <c r="AM67" s="173">
        <f t="shared" si="8"/>
        <v>0</v>
      </c>
      <c r="AN67" s="173">
        <f t="shared" si="9"/>
        <v>0</v>
      </c>
      <c r="AO67" s="173">
        <f t="shared" si="10"/>
        <v>0</v>
      </c>
      <c r="AP67" s="173">
        <f t="shared" si="11"/>
        <v>0</v>
      </c>
      <c r="AQ67" s="173">
        <f t="shared" si="12"/>
        <v>0</v>
      </c>
      <c r="AR67" s="173">
        <f t="shared" si="13"/>
        <v>0</v>
      </c>
      <c r="AS67" s="374">
        <f t="shared" si="14"/>
        <v>0</v>
      </c>
    </row>
    <row r="68" spans="2:45" ht="16.5" customHeight="1" hidden="1" thickBot="1">
      <c r="B68" s="445"/>
      <c r="C68" s="348">
        <v>25</v>
      </c>
      <c r="D68" s="113"/>
      <c r="E68" s="256"/>
      <c r="F68" s="111"/>
      <c r="G68" s="131"/>
      <c r="H68" s="131"/>
      <c r="I68" s="112">
        <v>2</v>
      </c>
      <c r="J68" s="153"/>
      <c r="K68" s="154"/>
      <c r="L68" s="155"/>
      <c r="M68" s="147"/>
      <c r="N68" s="419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19">
        <f>SUM(N68,P68,R68,T68,V68,X68,-AK68)</f>
        <v>0</v>
      </c>
      <c r="AA68" s="420">
        <f>SUM(O68,Q68,S68,U68,W68,Y68,-AS68)</f>
        <v>0</v>
      </c>
      <c r="AB68" s="421">
        <f>SUM(Z68:AA68)</f>
        <v>0</v>
      </c>
      <c r="AD68" s="134">
        <f t="shared" si="0"/>
        <v>0</v>
      </c>
      <c r="AE68" s="375">
        <f t="shared" si="1"/>
        <v>0</v>
      </c>
      <c r="AF68" s="173">
        <f t="shared" si="2"/>
        <v>0</v>
      </c>
      <c r="AG68" s="173">
        <f t="shared" si="3"/>
        <v>0</v>
      </c>
      <c r="AH68" s="173">
        <f t="shared" si="4"/>
        <v>0</v>
      </c>
      <c r="AI68" s="173">
        <f t="shared" si="5"/>
        <v>0</v>
      </c>
      <c r="AJ68" s="173">
        <f t="shared" si="6"/>
        <v>0</v>
      </c>
      <c r="AK68" s="369">
        <f t="shared" si="7"/>
        <v>0</v>
      </c>
      <c r="AL68" s="173"/>
      <c r="AM68" s="173">
        <f t="shared" si="8"/>
        <v>0</v>
      </c>
      <c r="AN68" s="173">
        <f t="shared" si="9"/>
        <v>0</v>
      </c>
      <c r="AO68" s="173">
        <f t="shared" si="10"/>
        <v>0</v>
      </c>
      <c r="AP68" s="173">
        <f t="shared" si="11"/>
        <v>0</v>
      </c>
      <c r="AQ68" s="173">
        <f t="shared" si="12"/>
        <v>0</v>
      </c>
      <c r="AR68" s="173">
        <f t="shared" si="13"/>
        <v>0</v>
      </c>
      <c r="AS68" s="374">
        <f t="shared" si="14"/>
        <v>0</v>
      </c>
    </row>
    <row r="69" spans="2:45" ht="16.5" customHeight="1" hidden="1" thickBot="1">
      <c r="B69" s="445"/>
      <c r="C69" s="348">
        <v>26</v>
      </c>
      <c r="D69" s="113"/>
      <c r="E69" s="256"/>
      <c r="F69" s="111"/>
      <c r="G69" s="131"/>
      <c r="H69" s="131"/>
      <c r="I69" s="112">
        <v>2</v>
      </c>
      <c r="J69" s="153"/>
      <c r="K69" s="154"/>
      <c r="L69" s="155"/>
      <c r="M69" s="147"/>
      <c r="N69" s="419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19">
        <f>SUM(N69,P69,R69,T69,V69,X69,-AK69)</f>
        <v>0</v>
      </c>
      <c r="AA69" s="420">
        <f>SUM(O69,Q69,S69,U69,W69,Y69,-AS69)</f>
        <v>0</v>
      </c>
      <c r="AB69" s="421">
        <f>SUM(Z69:AA69)</f>
        <v>0</v>
      </c>
      <c r="AD69" s="134">
        <f aca="true" t="shared" si="15" ref="AD69:AD132">IF($N$484="*",SUM(N69:O69),IF($P$484="*",SUM(P69:Q69),IF($R$484="*",SUM(R69:S69),IF($T$484="*",SUM(T69:U69),IF($V$484="*",SUM(V69:W69),IF($X$484="*",SUM(X69:Y69),0))))))</f>
        <v>0</v>
      </c>
      <c r="AE69" s="375">
        <f aca="true" t="shared" si="16" ref="AE69:AE132">N69</f>
        <v>0</v>
      </c>
      <c r="AF69" s="173">
        <f aca="true" t="shared" si="17" ref="AF69:AF132">P69</f>
        <v>0</v>
      </c>
      <c r="AG69" s="173">
        <f aca="true" t="shared" si="18" ref="AG69:AG132">R69</f>
        <v>0</v>
      </c>
      <c r="AH69" s="173">
        <f aca="true" t="shared" si="19" ref="AH69:AH132">T69</f>
        <v>0</v>
      </c>
      <c r="AI69" s="173">
        <f aca="true" t="shared" si="20" ref="AI69:AI132">V69</f>
        <v>0</v>
      </c>
      <c r="AJ69" s="173">
        <f aca="true" t="shared" si="21" ref="AJ69:AJ132">X69</f>
        <v>0</v>
      </c>
      <c r="AK69" s="369">
        <f aca="true" t="shared" si="22" ref="AK69:AK132">SMALL(AE69:AI69,1)</f>
        <v>0</v>
      </c>
      <c r="AL69" s="173"/>
      <c r="AM69" s="173">
        <f aca="true" t="shared" si="23" ref="AM69:AM132">O69</f>
        <v>0</v>
      </c>
      <c r="AN69" s="173">
        <f aca="true" t="shared" si="24" ref="AN69:AN132">Q69</f>
        <v>0</v>
      </c>
      <c r="AO69" s="173">
        <f aca="true" t="shared" si="25" ref="AO69:AO132">S69</f>
        <v>0</v>
      </c>
      <c r="AP69" s="173">
        <f aca="true" t="shared" si="26" ref="AP69:AP132">U69</f>
        <v>0</v>
      </c>
      <c r="AQ69" s="173">
        <f aca="true" t="shared" si="27" ref="AQ69:AQ132">W69</f>
        <v>0</v>
      </c>
      <c r="AR69" s="173">
        <f aca="true" t="shared" si="28" ref="AR69:AR132">Y69</f>
        <v>0</v>
      </c>
      <c r="AS69" s="374">
        <f aca="true" t="shared" si="29" ref="AS69:AS132">SMALL(AM69:AQ69,1)</f>
        <v>0</v>
      </c>
    </row>
    <row r="70" spans="2:45" ht="16.5" customHeight="1" hidden="1" thickBot="1">
      <c r="B70" s="445"/>
      <c r="C70" s="348">
        <v>27</v>
      </c>
      <c r="D70" s="113"/>
      <c r="E70" s="256"/>
      <c r="F70" s="111"/>
      <c r="G70" s="131"/>
      <c r="H70" s="131"/>
      <c r="I70" s="112">
        <v>2</v>
      </c>
      <c r="J70" s="153"/>
      <c r="K70" s="154"/>
      <c r="L70" s="155"/>
      <c r="M70" s="147"/>
      <c r="N70" s="419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19">
        <f>SUM(N70,P70,R70,T70,V70,X70,-AK70)</f>
        <v>0</v>
      </c>
      <c r="AA70" s="420">
        <f>SUM(O70,Q70,S70,U70,W70,Y70,-AS70)</f>
        <v>0</v>
      </c>
      <c r="AB70" s="421">
        <f>SUM(Z70:AA70)</f>
        <v>0</v>
      </c>
      <c r="AD70" s="134">
        <f t="shared" si="15"/>
        <v>0</v>
      </c>
      <c r="AE70" s="375">
        <f t="shared" si="16"/>
        <v>0</v>
      </c>
      <c r="AF70" s="173">
        <f t="shared" si="17"/>
        <v>0</v>
      </c>
      <c r="AG70" s="173">
        <f t="shared" si="18"/>
        <v>0</v>
      </c>
      <c r="AH70" s="173">
        <f t="shared" si="19"/>
        <v>0</v>
      </c>
      <c r="AI70" s="173">
        <f t="shared" si="20"/>
        <v>0</v>
      </c>
      <c r="AJ70" s="173">
        <f t="shared" si="21"/>
        <v>0</v>
      </c>
      <c r="AK70" s="369">
        <f t="shared" si="22"/>
        <v>0</v>
      </c>
      <c r="AL70" s="173"/>
      <c r="AM70" s="173">
        <f t="shared" si="23"/>
        <v>0</v>
      </c>
      <c r="AN70" s="173">
        <f t="shared" si="24"/>
        <v>0</v>
      </c>
      <c r="AO70" s="173">
        <f t="shared" si="25"/>
        <v>0</v>
      </c>
      <c r="AP70" s="173">
        <f t="shared" si="26"/>
        <v>0</v>
      </c>
      <c r="AQ70" s="173">
        <f t="shared" si="27"/>
        <v>0</v>
      </c>
      <c r="AR70" s="173">
        <f t="shared" si="28"/>
        <v>0</v>
      </c>
      <c r="AS70" s="374">
        <f t="shared" si="29"/>
        <v>0</v>
      </c>
    </row>
    <row r="71" spans="2:45" ht="16.5" customHeight="1" hidden="1" thickBot="1">
      <c r="B71" s="445"/>
      <c r="C71" s="348">
        <v>28</v>
      </c>
      <c r="D71" s="113"/>
      <c r="E71" s="256"/>
      <c r="F71" s="111"/>
      <c r="G71" s="131"/>
      <c r="H71" s="131"/>
      <c r="I71" s="112">
        <v>2</v>
      </c>
      <c r="J71" s="153"/>
      <c r="K71" s="154"/>
      <c r="L71" s="155"/>
      <c r="M71" s="147"/>
      <c r="N71" s="419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19">
        <f>SUM(N71,P71,R71,T71,V71,X71,-AK71)</f>
        <v>0</v>
      </c>
      <c r="AA71" s="420">
        <f>SUM(O71,Q71,S71,U71,W71,Y71,-AS71)</f>
        <v>0</v>
      </c>
      <c r="AB71" s="421">
        <f>SUM(Z71:AA71)</f>
        <v>0</v>
      </c>
      <c r="AD71" s="134">
        <f t="shared" si="15"/>
        <v>0</v>
      </c>
      <c r="AE71" s="375">
        <f t="shared" si="16"/>
        <v>0</v>
      </c>
      <c r="AF71" s="173">
        <f t="shared" si="17"/>
        <v>0</v>
      </c>
      <c r="AG71" s="173">
        <f t="shared" si="18"/>
        <v>0</v>
      </c>
      <c r="AH71" s="173">
        <f t="shared" si="19"/>
        <v>0</v>
      </c>
      <c r="AI71" s="173">
        <f t="shared" si="20"/>
        <v>0</v>
      </c>
      <c r="AJ71" s="173">
        <f t="shared" si="21"/>
        <v>0</v>
      </c>
      <c r="AK71" s="369">
        <f t="shared" si="22"/>
        <v>0</v>
      </c>
      <c r="AL71" s="173"/>
      <c r="AM71" s="173">
        <f t="shared" si="23"/>
        <v>0</v>
      </c>
      <c r="AN71" s="173">
        <f t="shared" si="24"/>
        <v>0</v>
      </c>
      <c r="AO71" s="173">
        <f t="shared" si="25"/>
        <v>0</v>
      </c>
      <c r="AP71" s="173">
        <f t="shared" si="26"/>
        <v>0</v>
      </c>
      <c r="AQ71" s="173">
        <f t="shared" si="27"/>
        <v>0</v>
      </c>
      <c r="AR71" s="173">
        <f t="shared" si="28"/>
        <v>0</v>
      </c>
      <c r="AS71" s="374">
        <f t="shared" si="29"/>
        <v>0</v>
      </c>
    </row>
    <row r="72" spans="2:45" ht="16.5" customHeight="1" hidden="1" thickBot="1">
      <c r="B72" s="445"/>
      <c r="C72" s="348">
        <v>29</v>
      </c>
      <c r="D72" s="113"/>
      <c r="E72" s="256"/>
      <c r="F72" s="111"/>
      <c r="G72" s="131"/>
      <c r="H72" s="131"/>
      <c r="I72" s="112">
        <v>2</v>
      </c>
      <c r="J72" s="153"/>
      <c r="K72" s="154"/>
      <c r="L72" s="155"/>
      <c r="M72" s="147"/>
      <c r="N72" s="419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19">
        <f>SUM(N72,P72,R72,T72,V72,X72,-AK72)</f>
        <v>0</v>
      </c>
      <c r="AA72" s="420">
        <f>SUM(O72,Q72,S72,U72,W72,Y72,-AS72)</f>
        <v>0</v>
      </c>
      <c r="AB72" s="421">
        <f>SUM(Z72:AA72)</f>
        <v>0</v>
      </c>
      <c r="AD72" s="134">
        <f t="shared" si="15"/>
        <v>0</v>
      </c>
      <c r="AE72" s="375">
        <f t="shared" si="16"/>
        <v>0</v>
      </c>
      <c r="AF72" s="173">
        <f t="shared" si="17"/>
        <v>0</v>
      </c>
      <c r="AG72" s="173">
        <f t="shared" si="18"/>
        <v>0</v>
      </c>
      <c r="AH72" s="173">
        <f t="shared" si="19"/>
        <v>0</v>
      </c>
      <c r="AI72" s="173">
        <f t="shared" si="20"/>
        <v>0</v>
      </c>
      <c r="AJ72" s="173">
        <f t="shared" si="21"/>
        <v>0</v>
      </c>
      <c r="AK72" s="369">
        <f t="shared" si="22"/>
        <v>0</v>
      </c>
      <c r="AL72" s="173"/>
      <c r="AM72" s="173">
        <f t="shared" si="23"/>
        <v>0</v>
      </c>
      <c r="AN72" s="173">
        <f t="shared" si="24"/>
        <v>0</v>
      </c>
      <c r="AO72" s="173">
        <f t="shared" si="25"/>
        <v>0</v>
      </c>
      <c r="AP72" s="173">
        <f t="shared" si="26"/>
        <v>0</v>
      </c>
      <c r="AQ72" s="173">
        <f t="shared" si="27"/>
        <v>0</v>
      </c>
      <c r="AR72" s="173">
        <f t="shared" si="28"/>
        <v>0</v>
      </c>
      <c r="AS72" s="374">
        <f t="shared" si="29"/>
        <v>0</v>
      </c>
    </row>
    <row r="73" spans="2:45" ht="16.5" customHeight="1" hidden="1" thickBot="1">
      <c r="B73" s="445"/>
      <c r="C73" s="348">
        <v>30</v>
      </c>
      <c r="D73" s="113"/>
      <c r="E73" s="256"/>
      <c r="F73" s="111"/>
      <c r="G73" s="131"/>
      <c r="H73" s="131"/>
      <c r="I73" s="112">
        <v>2</v>
      </c>
      <c r="J73" s="153"/>
      <c r="K73" s="154"/>
      <c r="L73" s="155"/>
      <c r="M73" s="147"/>
      <c r="N73" s="419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19">
        <f>SUM(N73,P73,R73,T73,V73,X73,-AK73)</f>
        <v>0</v>
      </c>
      <c r="AA73" s="420">
        <f>SUM(O73,Q73,S73,U73,W73,Y73,-AS73)</f>
        <v>0</v>
      </c>
      <c r="AB73" s="421">
        <f>SUM(Z73:AA73)</f>
        <v>0</v>
      </c>
      <c r="AD73" s="134">
        <f t="shared" si="15"/>
        <v>0</v>
      </c>
      <c r="AE73" s="375">
        <f t="shared" si="16"/>
        <v>0</v>
      </c>
      <c r="AF73" s="173">
        <f t="shared" si="17"/>
        <v>0</v>
      </c>
      <c r="AG73" s="173">
        <f t="shared" si="18"/>
        <v>0</v>
      </c>
      <c r="AH73" s="173">
        <f t="shared" si="19"/>
        <v>0</v>
      </c>
      <c r="AI73" s="173">
        <f t="shared" si="20"/>
        <v>0</v>
      </c>
      <c r="AJ73" s="173">
        <f t="shared" si="21"/>
        <v>0</v>
      </c>
      <c r="AK73" s="369">
        <f t="shared" si="22"/>
        <v>0</v>
      </c>
      <c r="AL73" s="173"/>
      <c r="AM73" s="173">
        <f t="shared" si="23"/>
        <v>0</v>
      </c>
      <c r="AN73" s="173">
        <f t="shared" si="24"/>
        <v>0</v>
      </c>
      <c r="AO73" s="173">
        <f t="shared" si="25"/>
        <v>0</v>
      </c>
      <c r="AP73" s="173">
        <f t="shared" si="26"/>
        <v>0</v>
      </c>
      <c r="AQ73" s="173">
        <f t="shared" si="27"/>
        <v>0</v>
      </c>
      <c r="AR73" s="173">
        <f t="shared" si="28"/>
        <v>0</v>
      </c>
      <c r="AS73" s="374">
        <f t="shared" si="29"/>
        <v>0</v>
      </c>
    </row>
    <row r="74" spans="2:45" ht="16.5" customHeight="1" hidden="1" thickBot="1">
      <c r="B74" s="445"/>
      <c r="C74" s="348">
        <v>31</v>
      </c>
      <c r="D74" s="113"/>
      <c r="E74" s="256"/>
      <c r="F74" s="111"/>
      <c r="G74" s="131"/>
      <c r="H74" s="131"/>
      <c r="I74" s="112">
        <v>2</v>
      </c>
      <c r="J74" s="153"/>
      <c r="K74" s="154"/>
      <c r="L74" s="155"/>
      <c r="M74" s="147"/>
      <c r="N74" s="419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19">
        <f>SUM(N74,P74,R74,T74,V74,X74,-AK74)</f>
        <v>0</v>
      </c>
      <c r="AA74" s="420">
        <f>SUM(O74,Q74,S74,U74,W74,Y74,-AS74)</f>
        <v>0</v>
      </c>
      <c r="AB74" s="421">
        <f>SUM(Z74:AA74)</f>
        <v>0</v>
      </c>
      <c r="AD74" s="134">
        <f t="shared" si="15"/>
        <v>0</v>
      </c>
      <c r="AE74" s="375">
        <f t="shared" si="16"/>
        <v>0</v>
      </c>
      <c r="AF74" s="173">
        <f t="shared" si="17"/>
        <v>0</v>
      </c>
      <c r="AG74" s="173">
        <f t="shared" si="18"/>
        <v>0</v>
      </c>
      <c r="AH74" s="173">
        <f t="shared" si="19"/>
        <v>0</v>
      </c>
      <c r="AI74" s="173">
        <f t="shared" si="20"/>
        <v>0</v>
      </c>
      <c r="AJ74" s="173">
        <f t="shared" si="21"/>
        <v>0</v>
      </c>
      <c r="AK74" s="369">
        <f t="shared" si="22"/>
        <v>0</v>
      </c>
      <c r="AL74" s="173"/>
      <c r="AM74" s="173">
        <f t="shared" si="23"/>
        <v>0</v>
      </c>
      <c r="AN74" s="173">
        <f t="shared" si="24"/>
        <v>0</v>
      </c>
      <c r="AO74" s="173">
        <f t="shared" si="25"/>
        <v>0</v>
      </c>
      <c r="AP74" s="173">
        <f t="shared" si="26"/>
        <v>0</v>
      </c>
      <c r="AQ74" s="173">
        <f t="shared" si="27"/>
        <v>0</v>
      </c>
      <c r="AR74" s="173">
        <f t="shared" si="28"/>
        <v>0</v>
      </c>
      <c r="AS74" s="374">
        <f t="shared" si="29"/>
        <v>0</v>
      </c>
    </row>
    <row r="75" spans="2:45" ht="16.5" customHeight="1" hidden="1" thickBot="1">
      <c r="B75" s="445"/>
      <c r="C75" s="348">
        <v>32</v>
      </c>
      <c r="D75" s="113"/>
      <c r="E75" s="256"/>
      <c r="F75" s="111"/>
      <c r="G75" s="131"/>
      <c r="H75" s="131"/>
      <c r="I75" s="112">
        <v>2</v>
      </c>
      <c r="J75" s="153"/>
      <c r="K75" s="154"/>
      <c r="L75" s="155"/>
      <c r="M75" s="147"/>
      <c r="N75" s="419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19">
        <f>SUM(N75,P75,R75,T75,V75,X75,-AK75)</f>
        <v>0</v>
      </c>
      <c r="AA75" s="420">
        <f>SUM(O75,Q75,S75,U75,W75,Y75,-AS75)</f>
        <v>0</v>
      </c>
      <c r="AB75" s="421">
        <f>SUM(Z75:AA75)</f>
        <v>0</v>
      </c>
      <c r="AD75" s="134">
        <f t="shared" si="15"/>
        <v>0</v>
      </c>
      <c r="AE75" s="375">
        <f t="shared" si="16"/>
        <v>0</v>
      </c>
      <c r="AF75" s="173">
        <f t="shared" si="17"/>
        <v>0</v>
      </c>
      <c r="AG75" s="173">
        <f t="shared" si="18"/>
        <v>0</v>
      </c>
      <c r="AH75" s="173">
        <f t="shared" si="19"/>
        <v>0</v>
      </c>
      <c r="AI75" s="173">
        <f t="shared" si="20"/>
        <v>0</v>
      </c>
      <c r="AJ75" s="173">
        <f t="shared" si="21"/>
        <v>0</v>
      </c>
      <c r="AK75" s="369">
        <f t="shared" si="22"/>
        <v>0</v>
      </c>
      <c r="AL75" s="173"/>
      <c r="AM75" s="173">
        <f t="shared" si="23"/>
        <v>0</v>
      </c>
      <c r="AN75" s="173">
        <f t="shared" si="24"/>
        <v>0</v>
      </c>
      <c r="AO75" s="173">
        <f t="shared" si="25"/>
        <v>0</v>
      </c>
      <c r="AP75" s="173">
        <f t="shared" si="26"/>
        <v>0</v>
      </c>
      <c r="AQ75" s="173">
        <f t="shared" si="27"/>
        <v>0</v>
      </c>
      <c r="AR75" s="173">
        <f t="shared" si="28"/>
        <v>0</v>
      </c>
      <c r="AS75" s="374">
        <f t="shared" si="29"/>
        <v>0</v>
      </c>
    </row>
    <row r="76" spans="2:45" ht="16.5" customHeight="1" hidden="1" thickBot="1">
      <c r="B76" s="445"/>
      <c r="C76" s="348">
        <v>33</v>
      </c>
      <c r="D76" s="113"/>
      <c r="E76" s="256"/>
      <c r="F76" s="111"/>
      <c r="G76" s="131"/>
      <c r="H76" s="131"/>
      <c r="I76" s="112">
        <v>2</v>
      </c>
      <c r="J76" s="153"/>
      <c r="K76" s="154"/>
      <c r="L76" s="155"/>
      <c r="M76" s="147"/>
      <c r="N76" s="419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19">
        <f>SUM(N76,P76,R76,T76,V76,X76,-AK76)</f>
        <v>0</v>
      </c>
      <c r="AA76" s="420">
        <f>SUM(O76,Q76,S76,U76,W76,Y76,-AS76)</f>
        <v>0</v>
      </c>
      <c r="AB76" s="421">
        <f>SUM(Z76:AA76)</f>
        <v>0</v>
      </c>
      <c r="AD76" s="134">
        <f t="shared" si="15"/>
        <v>0</v>
      </c>
      <c r="AE76" s="375">
        <f t="shared" si="16"/>
        <v>0</v>
      </c>
      <c r="AF76" s="173">
        <f t="shared" si="17"/>
        <v>0</v>
      </c>
      <c r="AG76" s="173">
        <f t="shared" si="18"/>
        <v>0</v>
      </c>
      <c r="AH76" s="173">
        <f t="shared" si="19"/>
        <v>0</v>
      </c>
      <c r="AI76" s="173">
        <f t="shared" si="20"/>
        <v>0</v>
      </c>
      <c r="AJ76" s="173">
        <f t="shared" si="21"/>
        <v>0</v>
      </c>
      <c r="AK76" s="369">
        <f t="shared" si="22"/>
        <v>0</v>
      </c>
      <c r="AL76" s="173"/>
      <c r="AM76" s="173">
        <f t="shared" si="23"/>
        <v>0</v>
      </c>
      <c r="AN76" s="173">
        <f t="shared" si="24"/>
        <v>0</v>
      </c>
      <c r="AO76" s="173">
        <f t="shared" si="25"/>
        <v>0</v>
      </c>
      <c r="AP76" s="173">
        <f t="shared" si="26"/>
        <v>0</v>
      </c>
      <c r="AQ76" s="173">
        <f t="shared" si="27"/>
        <v>0</v>
      </c>
      <c r="AR76" s="173">
        <f t="shared" si="28"/>
        <v>0</v>
      </c>
      <c r="AS76" s="374">
        <f t="shared" si="29"/>
        <v>0</v>
      </c>
    </row>
    <row r="77" spans="2:45" ht="16.5" customHeight="1" hidden="1" thickBot="1">
      <c r="B77" s="445"/>
      <c r="C77" s="348">
        <v>34</v>
      </c>
      <c r="D77" s="113"/>
      <c r="E77" s="256"/>
      <c r="F77" s="111"/>
      <c r="G77" s="131"/>
      <c r="H77" s="131"/>
      <c r="I77" s="112">
        <v>2</v>
      </c>
      <c r="J77" s="153"/>
      <c r="K77" s="154"/>
      <c r="L77" s="155"/>
      <c r="M77" s="147"/>
      <c r="N77" s="419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19">
        <f>SUM(N77,P77,R77,T77,V77,X77,-AK77)</f>
        <v>0</v>
      </c>
      <c r="AA77" s="420">
        <f>SUM(O77,Q77,S77,U77,W77,Y77,-AS77)</f>
        <v>0</v>
      </c>
      <c r="AB77" s="421">
        <f>SUM(Z77:AA77)</f>
        <v>0</v>
      </c>
      <c r="AD77" s="134">
        <f t="shared" si="15"/>
        <v>0</v>
      </c>
      <c r="AE77" s="375">
        <f t="shared" si="16"/>
        <v>0</v>
      </c>
      <c r="AF77" s="173">
        <f t="shared" si="17"/>
        <v>0</v>
      </c>
      <c r="AG77" s="173">
        <f t="shared" si="18"/>
        <v>0</v>
      </c>
      <c r="AH77" s="173">
        <f t="shared" si="19"/>
        <v>0</v>
      </c>
      <c r="AI77" s="173">
        <f t="shared" si="20"/>
        <v>0</v>
      </c>
      <c r="AJ77" s="173">
        <f t="shared" si="21"/>
        <v>0</v>
      </c>
      <c r="AK77" s="369">
        <f t="shared" si="22"/>
        <v>0</v>
      </c>
      <c r="AL77" s="173"/>
      <c r="AM77" s="173">
        <f t="shared" si="23"/>
        <v>0</v>
      </c>
      <c r="AN77" s="173">
        <f t="shared" si="24"/>
        <v>0</v>
      </c>
      <c r="AO77" s="173">
        <f t="shared" si="25"/>
        <v>0</v>
      </c>
      <c r="AP77" s="173">
        <f t="shared" si="26"/>
        <v>0</v>
      </c>
      <c r="AQ77" s="173">
        <f t="shared" si="27"/>
        <v>0</v>
      </c>
      <c r="AR77" s="173">
        <f t="shared" si="28"/>
        <v>0</v>
      </c>
      <c r="AS77" s="374">
        <f t="shared" si="29"/>
        <v>0</v>
      </c>
    </row>
    <row r="78" spans="2:45" ht="16.5" customHeight="1" hidden="1" thickBot="1">
      <c r="B78" s="445"/>
      <c r="C78" s="348">
        <v>35</v>
      </c>
      <c r="D78" s="113"/>
      <c r="E78" s="256"/>
      <c r="F78" s="111"/>
      <c r="G78" s="131"/>
      <c r="H78" s="131"/>
      <c r="I78" s="112">
        <v>2</v>
      </c>
      <c r="J78" s="153"/>
      <c r="K78" s="154"/>
      <c r="L78" s="155"/>
      <c r="M78" s="147"/>
      <c r="N78" s="419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19">
        <f>SUM(N78,P78,R78,T78,V78,X78,-AK78)</f>
        <v>0</v>
      </c>
      <c r="AA78" s="420">
        <f>SUM(O78,Q78,S78,U78,W78,Y78,-AS78)</f>
        <v>0</v>
      </c>
      <c r="AB78" s="421">
        <f>SUM(Z78:AA78)</f>
        <v>0</v>
      </c>
      <c r="AD78" s="134">
        <f t="shared" si="15"/>
        <v>0</v>
      </c>
      <c r="AE78" s="375">
        <f t="shared" si="16"/>
        <v>0</v>
      </c>
      <c r="AF78" s="173">
        <f t="shared" si="17"/>
        <v>0</v>
      </c>
      <c r="AG78" s="173">
        <f t="shared" si="18"/>
        <v>0</v>
      </c>
      <c r="AH78" s="173">
        <f t="shared" si="19"/>
        <v>0</v>
      </c>
      <c r="AI78" s="173">
        <f t="shared" si="20"/>
        <v>0</v>
      </c>
      <c r="AJ78" s="173">
        <f t="shared" si="21"/>
        <v>0</v>
      </c>
      <c r="AK78" s="369">
        <f t="shared" si="22"/>
        <v>0</v>
      </c>
      <c r="AL78" s="173"/>
      <c r="AM78" s="173">
        <f t="shared" si="23"/>
        <v>0</v>
      </c>
      <c r="AN78" s="173">
        <f t="shared" si="24"/>
        <v>0</v>
      </c>
      <c r="AO78" s="173">
        <f t="shared" si="25"/>
        <v>0</v>
      </c>
      <c r="AP78" s="173">
        <f t="shared" si="26"/>
        <v>0</v>
      </c>
      <c r="AQ78" s="173">
        <f t="shared" si="27"/>
        <v>0</v>
      </c>
      <c r="AR78" s="173">
        <f t="shared" si="28"/>
        <v>0</v>
      </c>
      <c r="AS78" s="374">
        <f t="shared" si="29"/>
        <v>0</v>
      </c>
    </row>
    <row r="79" spans="2:45" ht="16.5" customHeight="1" hidden="1" thickBot="1">
      <c r="B79" s="445"/>
      <c r="C79" s="348">
        <v>36</v>
      </c>
      <c r="D79" s="113"/>
      <c r="E79" s="256"/>
      <c r="F79" s="111"/>
      <c r="G79" s="131"/>
      <c r="H79" s="131"/>
      <c r="I79" s="112">
        <v>2</v>
      </c>
      <c r="J79" s="153"/>
      <c r="K79" s="154"/>
      <c r="L79" s="155"/>
      <c r="M79" s="147"/>
      <c r="N79" s="419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19">
        <f>SUM(N79,P79,R79,T79,V79,X79,-AK79)</f>
        <v>0</v>
      </c>
      <c r="AA79" s="420">
        <f>SUM(O79,Q79,S79,U79,W79,Y79,-AS79)</f>
        <v>0</v>
      </c>
      <c r="AB79" s="421">
        <f>SUM(Z79:AA79)</f>
        <v>0</v>
      </c>
      <c r="AD79" s="134">
        <f t="shared" si="15"/>
        <v>0</v>
      </c>
      <c r="AE79" s="375">
        <f t="shared" si="16"/>
        <v>0</v>
      </c>
      <c r="AF79" s="173">
        <f t="shared" si="17"/>
        <v>0</v>
      </c>
      <c r="AG79" s="173">
        <f t="shared" si="18"/>
        <v>0</v>
      </c>
      <c r="AH79" s="173">
        <f t="shared" si="19"/>
        <v>0</v>
      </c>
      <c r="AI79" s="173">
        <f t="shared" si="20"/>
        <v>0</v>
      </c>
      <c r="AJ79" s="173">
        <f t="shared" si="21"/>
        <v>0</v>
      </c>
      <c r="AK79" s="369">
        <f t="shared" si="22"/>
        <v>0</v>
      </c>
      <c r="AL79" s="173"/>
      <c r="AM79" s="173">
        <f t="shared" si="23"/>
        <v>0</v>
      </c>
      <c r="AN79" s="173">
        <f t="shared" si="24"/>
        <v>0</v>
      </c>
      <c r="AO79" s="173">
        <f t="shared" si="25"/>
        <v>0</v>
      </c>
      <c r="AP79" s="173">
        <f t="shared" si="26"/>
        <v>0</v>
      </c>
      <c r="AQ79" s="173">
        <f t="shared" si="27"/>
        <v>0</v>
      </c>
      <c r="AR79" s="173">
        <f t="shared" si="28"/>
        <v>0</v>
      </c>
      <c r="AS79" s="374">
        <f t="shared" si="29"/>
        <v>0</v>
      </c>
    </row>
    <row r="80" spans="2:45" ht="16.5" customHeight="1" hidden="1" thickBot="1">
      <c r="B80" s="445"/>
      <c r="C80" s="348">
        <v>37</v>
      </c>
      <c r="D80" s="113"/>
      <c r="E80" s="256"/>
      <c r="F80" s="111"/>
      <c r="G80" s="131"/>
      <c r="H80" s="131"/>
      <c r="I80" s="112">
        <v>2</v>
      </c>
      <c r="J80" s="153"/>
      <c r="K80" s="154"/>
      <c r="L80" s="155"/>
      <c r="M80" s="147"/>
      <c r="N80" s="419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19">
        <f>SUM(N80,P80,R80,T80,V80,X80,-AK80)</f>
        <v>0</v>
      </c>
      <c r="AA80" s="420">
        <f>SUM(O80,Q80,S80,U80,W80,Y80,-AS80)</f>
        <v>0</v>
      </c>
      <c r="AB80" s="421">
        <f>SUM(Z80:AA80)</f>
        <v>0</v>
      </c>
      <c r="AD80" s="134">
        <f t="shared" si="15"/>
        <v>0</v>
      </c>
      <c r="AE80" s="375">
        <f t="shared" si="16"/>
        <v>0</v>
      </c>
      <c r="AF80" s="173">
        <f t="shared" si="17"/>
        <v>0</v>
      </c>
      <c r="AG80" s="173">
        <f t="shared" si="18"/>
        <v>0</v>
      </c>
      <c r="AH80" s="173">
        <f t="shared" si="19"/>
        <v>0</v>
      </c>
      <c r="AI80" s="173">
        <f t="shared" si="20"/>
        <v>0</v>
      </c>
      <c r="AJ80" s="173">
        <f t="shared" si="21"/>
        <v>0</v>
      </c>
      <c r="AK80" s="369">
        <f t="shared" si="22"/>
        <v>0</v>
      </c>
      <c r="AL80" s="173"/>
      <c r="AM80" s="173">
        <f t="shared" si="23"/>
        <v>0</v>
      </c>
      <c r="AN80" s="173">
        <f t="shared" si="24"/>
        <v>0</v>
      </c>
      <c r="AO80" s="173">
        <f t="shared" si="25"/>
        <v>0</v>
      </c>
      <c r="AP80" s="173">
        <f t="shared" si="26"/>
        <v>0</v>
      </c>
      <c r="AQ80" s="173">
        <f t="shared" si="27"/>
        <v>0</v>
      </c>
      <c r="AR80" s="173">
        <f t="shared" si="28"/>
        <v>0</v>
      </c>
      <c r="AS80" s="374">
        <f t="shared" si="29"/>
        <v>0</v>
      </c>
    </row>
    <row r="81" spans="2:45" ht="16.5" customHeight="1" hidden="1" thickBot="1">
      <c r="B81" s="445"/>
      <c r="C81" s="348">
        <v>38</v>
      </c>
      <c r="D81" s="113"/>
      <c r="E81" s="256"/>
      <c r="F81" s="111"/>
      <c r="G81" s="131"/>
      <c r="H81" s="131"/>
      <c r="I81" s="112">
        <v>2</v>
      </c>
      <c r="J81" s="153"/>
      <c r="K81" s="154"/>
      <c r="L81" s="155"/>
      <c r="M81" s="147"/>
      <c r="N81" s="419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19">
        <f>SUM(N81,P81,R81,T81,V81,X81,-AK81)</f>
        <v>0</v>
      </c>
      <c r="AA81" s="420">
        <f>SUM(O81,Q81,S81,U81,W81,Y81,-AS81)</f>
        <v>0</v>
      </c>
      <c r="AB81" s="421">
        <f>SUM(Z81:AA81)</f>
        <v>0</v>
      </c>
      <c r="AD81" s="134">
        <f t="shared" si="15"/>
        <v>0</v>
      </c>
      <c r="AE81" s="375">
        <f t="shared" si="16"/>
        <v>0</v>
      </c>
      <c r="AF81" s="173">
        <f t="shared" si="17"/>
        <v>0</v>
      </c>
      <c r="AG81" s="173">
        <f t="shared" si="18"/>
        <v>0</v>
      </c>
      <c r="AH81" s="173">
        <f t="shared" si="19"/>
        <v>0</v>
      </c>
      <c r="AI81" s="173">
        <f t="shared" si="20"/>
        <v>0</v>
      </c>
      <c r="AJ81" s="173">
        <f t="shared" si="21"/>
        <v>0</v>
      </c>
      <c r="AK81" s="369">
        <f t="shared" si="22"/>
        <v>0</v>
      </c>
      <c r="AL81" s="173"/>
      <c r="AM81" s="173">
        <f t="shared" si="23"/>
        <v>0</v>
      </c>
      <c r="AN81" s="173">
        <f t="shared" si="24"/>
        <v>0</v>
      </c>
      <c r="AO81" s="173">
        <f t="shared" si="25"/>
        <v>0</v>
      </c>
      <c r="AP81" s="173">
        <f t="shared" si="26"/>
        <v>0</v>
      </c>
      <c r="AQ81" s="173">
        <f t="shared" si="27"/>
        <v>0</v>
      </c>
      <c r="AR81" s="173">
        <f t="shared" si="28"/>
        <v>0</v>
      </c>
      <c r="AS81" s="374">
        <f t="shared" si="29"/>
        <v>0</v>
      </c>
    </row>
    <row r="82" spans="2:45" ht="16.5" customHeight="1" hidden="1" thickBot="1">
      <c r="B82" s="445"/>
      <c r="C82" s="348">
        <v>39</v>
      </c>
      <c r="D82" s="113"/>
      <c r="E82" s="256"/>
      <c r="F82" s="111"/>
      <c r="G82" s="131"/>
      <c r="H82" s="131"/>
      <c r="I82" s="112">
        <v>2</v>
      </c>
      <c r="J82" s="153"/>
      <c r="K82" s="154"/>
      <c r="L82" s="155"/>
      <c r="M82" s="147"/>
      <c r="N82" s="419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  <c r="Z82" s="419">
        <f>SUM(N82,P82,R82,T82,V82,X82,-AK82)</f>
        <v>0</v>
      </c>
      <c r="AA82" s="420">
        <f>SUM(O82,Q82,S82,U82,W82,Y82,-AS82)</f>
        <v>0</v>
      </c>
      <c r="AB82" s="421">
        <f>SUM(Z82:AA82)</f>
        <v>0</v>
      </c>
      <c r="AD82" s="134">
        <f t="shared" si="15"/>
        <v>0</v>
      </c>
      <c r="AE82" s="375">
        <f t="shared" si="16"/>
        <v>0</v>
      </c>
      <c r="AF82" s="173">
        <f t="shared" si="17"/>
        <v>0</v>
      </c>
      <c r="AG82" s="173">
        <f t="shared" si="18"/>
        <v>0</v>
      </c>
      <c r="AH82" s="173">
        <f t="shared" si="19"/>
        <v>0</v>
      </c>
      <c r="AI82" s="173">
        <f t="shared" si="20"/>
        <v>0</v>
      </c>
      <c r="AJ82" s="173">
        <f t="shared" si="21"/>
        <v>0</v>
      </c>
      <c r="AK82" s="369">
        <f t="shared" si="22"/>
        <v>0</v>
      </c>
      <c r="AL82" s="173"/>
      <c r="AM82" s="173">
        <f t="shared" si="23"/>
        <v>0</v>
      </c>
      <c r="AN82" s="173">
        <f t="shared" si="24"/>
        <v>0</v>
      </c>
      <c r="AO82" s="173">
        <f t="shared" si="25"/>
        <v>0</v>
      </c>
      <c r="AP82" s="173">
        <f t="shared" si="26"/>
        <v>0</v>
      </c>
      <c r="AQ82" s="173">
        <f t="shared" si="27"/>
        <v>0</v>
      </c>
      <c r="AR82" s="173">
        <f t="shared" si="28"/>
        <v>0</v>
      </c>
      <c r="AS82" s="374">
        <f t="shared" si="29"/>
        <v>0</v>
      </c>
    </row>
    <row r="83" spans="2:45" ht="16.5" customHeight="1" hidden="1" thickBot="1">
      <c r="B83" s="445"/>
      <c r="C83" s="348">
        <v>40</v>
      </c>
      <c r="D83" s="113"/>
      <c r="E83" s="256"/>
      <c r="F83" s="111"/>
      <c r="G83" s="131"/>
      <c r="H83" s="131"/>
      <c r="I83" s="112">
        <v>2</v>
      </c>
      <c r="J83" s="153"/>
      <c r="K83" s="154"/>
      <c r="L83" s="155"/>
      <c r="M83" s="147"/>
      <c r="N83" s="419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19">
        <f>SUM(N83,P83,R83,T83,V83,X83,-AK83)</f>
        <v>0</v>
      </c>
      <c r="AA83" s="420">
        <f>SUM(O83,Q83,S83,U83,W83,Y83,-AS83)</f>
        <v>0</v>
      </c>
      <c r="AB83" s="421">
        <f>SUM(Z83:AA83)</f>
        <v>0</v>
      </c>
      <c r="AD83" s="134">
        <f t="shared" si="15"/>
        <v>0</v>
      </c>
      <c r="AE83" s="375">
        <f t="shared" si="16"/>
        <v>0</v>
      </c>
      <c r="AF83" s="173">
        <f t="shared" si="17"/>
        <v>0</v>
      </c>
      <c r="AG83" s="173">
        <f t="shared" si="18"/>
        <v>0</v>
      </c>
      <c r="AH83" s="173">
        <f t="shared" si="19"/>
        <v>0</v>
      </c>
      <c r="AI83" s="173">
        <f t="shared" si="20"/>
        <v>0</v>
      </c>
      <c r="AJ83" s="173">
        <f t="shared" si="21"/>
        <v>0</v>
      </c>
      <c r="AK83" s="369">
        <f t="shared" si="22"/>
        <v>0</v>
      </c>
      <c r="AL83" s="173"/>
      <c r="AM83" s="173">
        <f t="shared" si="23"/>
        <v>0</v>
      </c>
      <c r="AN83" s="173">
        <f t="shared" si="24"/>
        <v>0</v>
      </c>
      <c r="AO83" s="173">
        <f t="shared" si="25"/>
        <v>0</v>
      </c>
      <c r="AP83" s="173">
        <f t="shared" si="26"/>
        <v>0</v>
      </c>
      <c r="AQ83" s="173">
        <f t="shared" si="27"/>
        <v>0</v>
      </c>
      <c r="AR83" s="173">
        <f t="shared" si="28"/>
        <v>0</v>
      </c>
      <c r="AS83" s="374">
        <f t="shared" si="29"/>
        <v>0</v>
      </c>
    </row>
    <row r="84" spans="2:45" ht="15" customHeight="1">
      <c r="B84" s="515" t="str">
        <f>'[4]Tabelle1'!B4</f>
        <v>GC Langenstein</v>
      </c>
      <c r="C84" s="347">
        <v>1</v>
      </c>
      <c r="D84" s="105">
        <f>'[4]Tabelle1'!B6</f>
        <v>0</v>
      </c>
      <c r="E84" s="255">
        <f>'[4]Tabelle1'!C6</f>
        <v>0</v>
      </c>
      <c r="F84" s="106">
        <f>'[4]Tabelle1'!D6</f>
        <v>0</v>
      </c>
      <c r="G84" s="132"/>
      <c r="H84" s="132"/>
      <c r="I84" s="107">
        <v>3</v>
      </c>
      <c r="J84" s="151"/>
      <c r="K84" s="380"/>
      <c r="L84" s="152"/>
      <c r="M84" s="146"/>
      <c r="N84" s="416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6">
        <f>SUM(N84,P84,R84,T84,V84,X84,-AK84)</f>
        <v>0</v>
      </c>
      <c r="AA84" s="417">
        <f>SUM(O84,Q84,S84,U84,W84,Y84,-AS84)</f>
        <v>0</v>
      </c>
      <c r="AB84" s="418">
        <f>SUM(Z84:AA84)</f>
        <v>0</v>
      </c>
      <c r="AD84" s="134">
        <f t="shared" si="15"/>
        <v>0</v>
      </c>
      <c r="AE84" s="375">
        <f t="shared" si="16"/>
        <v>0</v>
      </c>
      <c r="AF84" s="173">
        <f t="shared" si="17"/>
        <v>0</v>
      </c>
      <c r="AG84" s="173">
        <f t="shared" si="18"/>
        <v>0</v>
      </c>
      <c r="AH84" s="173">
        <f t="shared" si="19"/>
        <v>0</v>
      </c>
      <c r="AI84" s="173">
        <f t="shared" si="20"/>
        <v>0</v>
      </c>
      <c r="AJ84" s="173">
        <f t="shared" si="21"/>
        <v>0</v>
      </c>
      <c r="AK84" s="369">
        <f t="shared" si="22"/>
        <v>0</v>
      </c>
      <c r="AL84" s="173"/>
      <c r="AM84" s="173">
        <f t="shared" si="23"/>
        <v>0</v>
      </c>
      <c r="AN84" s="173">
        <f t="shared" si="24"/>
        <v>0</v>
      </c>
      <c r="AO84" s="173">
        <f t="shared" si="25"/>
        <v>0</v>
      </c>
      <c r="AP84" s="173">
        <f t="shared" si="26"/>
        <v>0</v>
      </c>
      <c r="AQ84" s="173">
        <f t="shared" si="27"/>
        <v>0</v>
      </c>
      <c r="AR84" s="173">
        <f t="shared" si="28"/>
        <v>0</v>
      </c>
      <c r="AS84" s="374">
        <f t="shared" si="29"/>
        <v>0</v>
      </c>
    </row>
    <row r="85" spans="2:45" ht="15" customHeight="1">
      <c r="B85" s="516"/>
      <c r="C85" s="348">
        <v>2</v>
      </c>
      <c r="D85" s="113">
        <f>'[4]Tabelle1'!B7</f>
        <v>0</v>
      </c>
      <c r="E85" s="256">
        <f>'[4]Tabelle1'!C7</f>
        <v>0</v>
      </c>
      <c r="F85" s="111">
        <f>'[4]Tabelle1'!D7</f>
        <v>0</v>
      </c>
      <c r="G85" s="131"/>
      <c r="H85" s="131"/>
      <c r="I85" s="112">
        <v>3</v>
      </c>
      <c r="J85" s="153"/>
      <c r="K85" s="154"/>
      <c r="L85" s="155"/>
      <c r="M85" s="147"/>
      <c r="N85" s="419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19">
        <f>SUM(N85,P85,R85,T85,V85,X85,-AK85)</f>
        <v>0</v>
      </c>
      <c r="AA85" s="420">
        <f>SUM(O85,Q85,S85,U85,W85,Y85,-AS85)</f>
        <v>0</v>
      </c>
      <c r="AB85" s="421">
        <f>SUM(Z85:AA85)</f>
        <v>0</v>
      </c>
      <c r="AD85" s="134">
        <f t="shared" si="15"/>
        <v>0</v>
      </c>
      <c r="AE85" s="375">
        <f t="shared" si="16"/>
        <v>0</v>
      </c>
      <c r="AF85" s="173">
        <f t="shared" si="17"/>
        <v>0</v>
      </c>
      <c r="AG85" s="173">
        <f t="shared" si="18"/>
        <v>0</v>
      </c>
      <c r="AH85" s="173">
        <f t="shared" si="19"/>
        <v>0</v>
      </c>
      <c r="AI85" s="173">
        <f t="shared" si="20"/>
        <v>0</v>
      </c>
      <c r="AJ85" s="173">
        <f t="shared" si="21"/>
        <v>0</v>
      </c>
      <c r="AK85" s="369">
        <f t="shared" si="22"/>
        <v>0</v>
      </c>
      <c r="AL85" s="173"/>
      <c r="AM85" s="173">
        <f t="shared" si="23"/>
        <v>0</v>
      </c>
      <c r="AN85" s="173">
        <f t="shared" si="24"/>
        <v>0</v>
      </c>
      <c r="AO85" s="173">
        <f t="shared" si="25"/>
        <v>0</v>
      </c>
      <c r="AP85" s="173">
        <f t="shared" si="26"/>
        <v>0</v>
      </c>
      <c r="AQ85" s="173">
        <f t="shared" si="27"/>
        <v>0</v>
      </c>
      <c r="AR85" s="173">
        <f t="shared" si="28"/>
        <v>0</v>
      </c>
      <c r="AS85" s="374">
        <f t="shared" si="29"/>
        <v>0</v>
      </c>
    </row>
    <row r="86" spans="2:45" ht="15" customHeight="1">
      <c r="B86" s="516"/>
      <c r="C86" s="348">
        <v>3</v>
      </c>
      <c r="D86" s="113">
        <f>'[4]Tabelle1'!B8</f>
        <v>0</v>
      </c>
      <c r="E86" s="256">
        <f>'[4]Tabelle1'!C8</f>
        <v>0</v>
      </c>
      <c r="F86" s="111">
        <f>'[4]Tabelle1'!D8</f>
        <v>0</v>
      </c>
      <c r="G86" s="131"/>
      <c r="H86" s="131"/>
      <c r="I86" s="112">
        <v>3</v>
      </c>
      <c r="J86" s="153"/>
      <c r="K86" s="154"/>
      <c r="L86" s="155"/>
      <c r="M86" s="147"/>
      <c r="N86" s="419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19">
        <f>SUM(N86,P86,R86,T86,V86,X86,-AK86)</f>
        <v>0</v>
      </c>
      <c r="AA86" s="420">
        <f>SUM(O86,Q86,S86,U86,W86,Y86,-AS86)</f>
        <v>0</v>
      </c>
      <c r="AB86" s="421">
        <f>SUM(Z86:AA86)</f>
        <v>0</v>
      </c>
      <c r="AD86" s="134">
        <f t="shared" si="15"/>
        <v>0</v>
      </c>
      <c r="AE86" s="375">
        <f t="shared" si="16"/>
        <v>0</v>
      </c>
      <c r="AF86" s="173">
        <f t="shared" si="17"/>
        <v>0</v>
      </c>
      <c r="AG86" s="173">
        <f t="shared" si="18"/>
        <v>0</v>
      </c>
      <c r="AH86" s="173">
        <f t="shared" si="19"/>
        <v>0</v>
      </c>
      <c r="AI86" s="173">
        <f t="shared" si="20"/>
        <v>0</v>
      </c>
      <c r="AJ86" s="173">
        <f t="shared" si="21"/>
        <v>0</v>
      </c>
      <c r="AK86" s="369">
        <f t="shared" si="22"/>
        <v>0</v>
      </c>
      <c r="AL86" s="173"/>
      <c r="AM86" s="173">
        <f t="shared" si="23"/>
        <v>0</v>
      </c>
      <c r="AN86" s="173">
        <f t="shared" si="24"/>
        <v>0</v>
      </c>
      <c r="AO86" s="173">
        <f t="shared" si="25"/>
        <v>0</v>
      </c>
      <c r="AP86" s="173">
        <f t="shared" si="26"/>
        <v>0</v>
      </c>
      <c r="AQ86" s="173">
        <f t="shared" si="27"/>
        <v>0</v>
      </c>
      <c r="AR86" s="173">
        <f t="shared" si="28"/>
        <v>0</v>
      </c>
      <c r="AS86" s="374">
        <f t="shared" si="29"/>
        <v>0</v>
      </c>
    </row>
    <row r="87" spans="2:45" ht="15" customHeight="1">
      <c r="B87" s="516"/>
      <c r="C87" s="348">
        <v>4</v>
      </c>
      <c r="D87" s="113">
        <f>'[4]Tabelle1'!B9</f>
        <v>0</v>
      </c>
      <c r="E87" s="256">
        <f>'[4]Tabelle1'!C9</f>
        <v>0</v>
      </c>
      <c r="F87" s="111">
        <f>'[4]Tabelle1'!D9</f>
        <v>0</v>
      </c>
      <c r="G87" s="131"/>
      <c r="H87" s="131"/>
      <c r="I87" s="112">
        <v>3</v>
      </c>
      <c r="J87" s="153"/>
      <c r="K87" s="154"/>
      <c r="L87" s="155"/>
      <c r="M87" s="147"/>
      <c r="N87" s="419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19">
        <f>SUM(N87,P87,R87,T87,V87,X87,-AK87)</f>
        <v>0</v>
      </c>
      <c r="AA87" s="420">
        <f>SUM(O87,Q87,S87,U87,W87,Y87,-AS87)</f>
        <v>0</v>
      </c>
      <c r="AB87" s="421">
        <f>SUM(Z87:AA87)</f>
        <v>0</v>
      </c>
      <c r="AD87" s="134">
        <f t="shared" si="15"/>
        <v>0</v>
      </c>
      <c r="AE87" s="375">
        <f t="shared" si="16"/>
        <v>0</v>
      </c>
      <c r="AF87" s="173">
        <f t="shared" si="17"/>
        <v>0</v>
      </c>
      <c r="AG87" s="173">
        <f t="shared" si="18"/>
        <v>0</v>
      </c>
      <c r="AH87" s="173">
        <f t="shared" si="19"/>
        <v>0</v>
      </c>
      <c r="AI87" s="173">
        <f t="shared" si="20"/>
        <v>0</v>
      </c>
      <c r="AJ87" s="173">
        <f t="shared" si="21"/>
        <v>0</v>
      </c>
      <c r="AK87" s="369">
        <f t="shared" si="22"/>
        <v>0</v>
      </c>
      <c r="AL87" s="173"/>
      <c r="AM87" s="173">
        <f t="shared" si="23"/>
        <v>0</v>
      </c>
      <c r="AN87" s="173">
        <f t="shared" si="24"/>
        <v>0</v>
      </c>
      <c r="AO87" s="173">
        <f t="shared" si="25"/>
        <v>0</v>
      </c>
      <c r="AP87" s="173">
        <f t="shared" si="26"/>
        <v>0</v>
      </c>
      <c r="AQ87" s="173">
        <f t="shared" si="27"/>
        <v>0</v>
      </c>
      <c r="AR87" s="173">
        <f t="shared" si="28"/>
        <v>0</v>
      </c>
      <c r="AS87" s="374">
        <f t="shared" si="29"/>
        <v>0</v>
      </c>
    </row>
    <row r="88" spans="2:45" ht="15">
      <c r="B88" s="516"/>
      <c r="C88" s="348">
        <v>5</v>
      </c>
      <c r="D88" s="113">
        <f>'[4]Tabelle1'!B10</f>
        <v>0</v>
      </c>
      <c r="E88" s="256">
        <f>'[4]Tabelle1'!C10</f>
        <v>0</v>
      </c>
      <c r="F88" s="111">
        <f>'[4]Tabelle1'!D10</f>
        <v>0</v>
      </c>
      <c r="G88" s="131"/>
      <c r="H88" s="131"/>
      <c r="I88" s="112">
        <v>3</v>
      </c>
      <c r="J88" s="153"/>
      <c r="K88" s="154"/>
      <c r="L88" s="155"/>
      <c r="M88" s="147"/>
      <c r="N88" s="419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19">
        <f>SUM(N88,P88,R88,T88,V88,X88,-AK88)</f>
        <v>0</v>
      </c>
      <c r="AA88" s="420">
        <f>SUM(O88,Q88,S88,U88,W88,Y88,-AS88)</f>
        <v>0</v>
      </c>
      <c r="AB88" s="421">
        <f>SUM(Z88:AA88)</f>
        <v>0</v>
      </c>
      <c r="AD88" s="134">
        <f t="shared" si="15"/>
        <v>0</v>
      </c>
      <c r="AE88" s="375">
        <f t="shared" si="16"/>
        <v>0</v>
      </c>
      <c r="AF88" s="173">
        <f t="shared" si="17"/>
        <v>0</v>
      </c>
      <c r="AG88" s="173">
        <f t="shared" si="18"/>
        <v>0</v>
      </c>
      <c r="AH88" s="173">
        <f t="shared" si="19"/>
        <v>0</v>
      </c>
      <c r="AI88" s="173">
        <f t="shared" si="20"/>
        <v>0</v>
      </c>
      <c r="AJ88" s="173">
        <f t="shared" si="21"/>
        <v>0</v>
      </c>
      <c r="AK88" s="369">
        <f t="shared" si="22"/>
        <v>0</v>
      </c>
      <c r="AL88" s="173"/>
      <c r="AM88" s="173">
        <f t="shared" si="23"/>
        <v>0</v>
      </c>
      <c r="AN88" s="173">
        <f t="shared" si="24"/>
        <v>0</v>
      </c>
      <c r="AO88" s="173">
        <f t="shared" si="25"/>
        <v>0</v>
      </c>
      <c r="AP88" s="173">
        <f t="shared" si="26"/>
        <v>0</v>
      </c>
      <c r="AQ88" s="173">
        <f t="shared" si="27"/>
        <v>0</v>
      </c>
      <c r="AR88" s="173">
        <f t="shared" si="28"/>
        <v>0</v>
      </c>
      <c r="AS88" s="374">
        <f t="shared" si="29"/>
        <v>0</v>
      </c>
    </row>
    <row r="89" spans="2:45" ht="15">
      <c r="B89" s="516"/>
      <c r="C89" s="348">
        <v>6</v>
      </c>
      <c r="D89" s="113">
        <f>'[4]Tabelle1'!B11</f>
        <v>0</v>
      </c>
      <c r="E89" s="256">
        <f>'[4]Tabelle1'!C11</f>
        <v>0</v>
      </c>
      <c r="F89" s="111">
        <f>'[4]Tabelle1'!D11</f>
        <v>0</v>
      </c>
      <c r="G89" s="131"/>
      <c r="H89" s="131"/>
      <c r="I89" s="112">
        <v>3</v>
      </c>
      <c r="J89" s="153"/>
      <c r="K89" s="154"/>
      <c r="L89" s="155"/>
      <c r="M89" s="147"/>
      <c r="N89" s="419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19">
        <f>SUM(N89,P89,R89,T89,V89,X89,-AK89)</f>
        <v>0</v>
      </c>
      <c r="AA89" s="420">
        <f>SUM(O89,Q89,S89,U89,W89,Y89,-AS89)</f>
        <v>0</v>
      </c>
      <c r="AB89" s="421">
        <f>SUM(Z89:AA89)</f>
        <v>0</v>
      </c>
      <c r="AD89" s="134">
        <f t="shared" si="15"/>
        <v>0</v>
      </c>
      <c r="AE89" s="375">
        <f t="shared" si="16"/>
        <v>0</v>
      </c>
      <c r="AF89" s="173">
        <f t="shared" si="17"/>
        <v>0</v>
      </c>
      <c r="AG89" s="173">
        <f t="shared" si="18"/>
        <v>0</v>
      </c>
      <c r="AH89" s="173">
        <f t="shared" si="19"/>
        <v>0</v>
      </c>
      <c r="AI89" s="173">
        <f t="shared" si="20"/>
        <v>0</v>
      </c>
      <c r="AJ89" s="173">
        <f t="shared" si="21"/>
        <v>0</v>
      </c>
      <c r="AK89" s="369">
        <f t="shared" si="22"/>
        <v>0</v>
      </c>
      <c r="AL89" s="173"/>
      <c r="AM89" s="173">
        <f t="shared" si="23"/>
        <v>0</v>
      </c>
      <c r="AN89" s="173">
        <f t="shared" si="24"/>
        <v>0</v>
      </c>
      <c r="AO89" s="173">
        <f t="shared" si="25"/>
        <v>0</v>
      </c>
      <c r="AP89" s="173">
        <f t="shared" si="26"/>
        <v>0</v>
      </c>
      <c r="AQ89" s="173">
        <f t="shared" si="27"/>
        <v>0</v>
      </c>
      <c r="AR89" s="173">
        <f t="shared" si="28"/>
        <v>0</v>
      </c>
      <c r="AS89" s="374">
        <f t="shared" si="29"/>
        <v>0</v>
      </c>
    </row>
    <row r="90" spans="2:45" ht="15">
      <c r="B90" s="516"/>
      <c r="C90" s="348">
        <v>7</v>
      </c>
      <c r="D90" s="113">
        <f>'[4]Tabelle1'!B12</f>
        <v>0</v>
      </c>
      <c r="E90" s="256">
        <f>'[4]Tabelle1'!C12</f>
        <v>0</v>
      </c>
      <c r="F90" s="111">
        <f>'[4]Tabelle1'!D12</f>
        <v>0</v>
      </c>
      <c r="G90" s="131"/>
      <c r="H90" s="131"/>
      <c r="I90" s="112">
        <v>3</v>
      </c>
      <c r="J90" s="153"/>
      <c r="K90" s="154"/>
      <c r="L90" s="155"/>
      <c r="M90" s="147"/>
      <c r="N90" s="419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19">
        <f>SUM(N90,P90,R90,T90,V90,X90,-AK90)</f>
        <v>0</v>
      </c>
      <c r="AA90" s="420">
        <f>SUM(O90,Q90,S90,U90,W90,Y90,-AS90)</f>
        <v>0</v>
      </c>
      <c r="AB90" s="421">
        <f>SUM(Z90:AA90)</f>
        <v>0</v>
      </c>
      <c r="AD90" s="134">
        <f t="shared" si="15"/>
        <v>0</v>
      </c>
      <c r="AE90" s="375">
        <f t="shared" si="16"/>
        <v>0</v>
      </c>
      <c r="AF90" s="173">
        <f t="shared" si="17"/>
        <v>0</v>
      </c>
      <c r="AG90" s="173">
        <f t="shared" si="18"/>
        <v>0</v>
      </c>
      <c r="AH90" s="173">
        <f t="shared" si="19"/>
        <v>0</v>
      </c>
      <c r="AI90" s="173">
        <f t="shared" si="20"/>
        <v>0</v>
      </c>
      <c r="AJ90" s="173">
        <f t="shared" si="21"/>
        <v>0</v>
      </c>
      <c r="AK90" s="369">
        <f t="shared" si="22"/>
        <v>0</v>
      </c>
      <c r="AL90" s="173"/>
      <c r="AM90" s="173">
        <f t="shared" si="23"/>
        <v>0</v>
      </c>
      <c r="AN90" s="173">
        <f t="shared" si="24"/>
        <v>0</v>
      </c>
      <c r="AO90" s="173">
        <f t="shared" si="25"/>
        <v>0</v>
      </c>
      <c r="AP90" s="173">
        <f t="shared" si="26"/>
        <v>0</v>
      </c>
      <c r="AQ90" s="173">
        <f t="shared" si="27"/>
        <v>0</v>
      </c>
      <c r="AR90" s="173">
        <f t="shared" si="28"/>
        <v>0</v>
      </c>
      <c r="AS90" s="374">
        <f t="shared" si="29"/>
        <v>0</v>
      </c>
    </row>
    <row r="91" spans="2:45" ht="15">
      <c r="B91" s="516"/>
      <c r="C91" s="348">
        <v>8</v>
      </c>
      <c r="D91" s="113">
        <f>'[4]Tabelle1'!B13</f>
        <v>0</v>
      </c>
      <c r="E91" s="256">
        <f>'[4]Tabelle1'!C13</f>
        <v>0</v>
      </c>
      <c r="F91" s="111">
        <f>'[4]Tabelle1'!D13</f>
        <v>0</v>
      </c>
      <c r="G91" s="131"/>
      <c r="H91" s="131"/>
      <c r="I91" s="112">
        <v>3</v>
      </c>
      <c r="J91" s="153"/>
      <c r="K91" s="154"/>
      <c r="L91" s="155"/>
      <c r="M91" s="147"/>
      <c r="N91" s="419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19">
        <f>SUM(N91,P91,R91,T91,V91,X91,-AK91)</f>
        <v>0</v>
      </c>
      <c r="AA91" s="420">
        <f>SUM(O91,Q91,S91,U91,W91,Y91,-AS91)</f>
        <v>0</v>
      </c>
      <c r="AB91" s="421">
        <f>SUM(Z91:AA91)</f>
        <v>0</v>
      </c>
      <c r="AD91" s="134">
        <f t="shared" si="15"/>
        <v>0</v>
      </c>
      <c r="AE91" s="375">
        <f t="shared" si="16"/>
        <v>0</v>
      </c>
      <c r="AF91" s="173">
        <f t="shared" si="17"/>
        <v>0</v>
      </c>
      <c r="AG91" s="173">
        <f t="shared" si="18"/>
        <v>0</v>
      </c>
      <c r="AH91" s="173">
        <f t="shared" si="19"/>
        <v>0</v>
      </c>
      <c r="AI91" s="173">
        <f t="shared" si="20"/>
        <v>0</v>
      </c>
      <c r="AJ91" s="173">
        <f t="shared" si="21"/>
        <v>0</v>
      </c>
      <c r="AK91" s="369">
        <f t="shared" si="22"/>
        <v>0</v>
      </c>
      <c r="AL91" s="173"/>
      <c r="AM91" s="173">
        <f t="shared" si="23"/>
        <v>0</v>
      </c>
      <c r="AN91" s="173">
        <f t="shared" si="24"/>
        <v>0</v>
      </c>
      <c r="AO91" s="173">
        <f t="shared" si="25"/>
        <v>0</v>
      </c>
      <c r="AP91" s="173">
        <f t="shared" si="26"/>
        <v>0</v>
      </c>
      <c r="AQ91" s="173">
        <f t="shared" si="27"/>
        <v>0</v>
      </c>
      <c r="AR91" s="173">
        <f t="shared" si="28"/>
        <v>0</v>
      </c>
      <c r="AS91" s="374">
        <f t="shared" si="29"/>
        <v>0</v>
      </c>
    </row>
    <row r="92" spans="2:45" ht="15">
      <c r="B92" s="516"/>
      <c r="C92" s="348">
        <v>9</v>
      </c>
      <c r="D92" s="113">
        <f>'[4]Tabelle1'!B14</f>
        <v>0</v>
      </c>
      <c r="E92" s="256">
        <f>'[4]Tabelle1'!C14</f>
        <v>0</v>
      </c>
      <c r="F92" s="111">
        <f>'[4]Tabelle1'!D14</f>
        <v>0</v>
      </c>
      <c r="G92" s="131"/>
      <c r="H92" s="131"/>
      <c r="I92" s="112">
        <v>3</v>
      </c>
      <c r="J92" s="153"/>
      <c r="K92" s="154"/>
      <c r="L92" s="155"/>
      <c r="M92" s="147"/>
      <c r="N92" s="419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19">
        <f>SUM(N92,P92,R92,T92,V92,X92,-AK92)</f>
        <v>0</v>
      </c>
      <c r="AA92" s="420">
        <f>SUM(O92,Q92,S92,U92,W92,Y92,-AS92)</f>
        <v>0</v>
      </c>
      <c r="AB92" s="421">
        <f>SUM(Z92:AA92)</f>
        <v>0</v>
      </c>
      <c r="AD92" s="134">
        <f t="shared" si="15"/>
        <v>0</v>
      </c>
      <c r="AE92" s="375">
        <f t="shared" si="16"/>
        <v>0</v>
      </c>
      <c r="AF92" s="173">
        <f t="shared" si="17"/>
        <v>0</v>
      </c>
      <c r="AG92" s="173">
        <f t="shared" si="18"/>
        <v>0</v>
      </c>
      <c r="AH92" s="173">
        <f t="shared" si="19"/>
        <v>0</v>
      </c>
      <c r="AI92" s="173">
        <f t="shared" si="20"/>
        <v>0</v>
      </c>
      <c r="AJ92" s="173">
        <f t="shared" si="21"/>
        <v>0</v>
      </c>
      <c r="AK92" s="369">
        <f t="shared" si="22"/>
        <v>0</v>
      </c>
      <c r="AL92" s="173"/>
      <c r="AM92" s="173">
        <f t="shared" si="23"/>
        <v>0</v>
      </c>
      <c r="AN92" s="173">
        <f t="shared" si="24"/>
        <v>0</v>
      </c>
      <c r="AO92" s="173">
        <f t="shared" si="25"/>
        <v>0</v>
      </c>
      <c r="AP92" s="173">
        <f t="shared" si="26"/>
        <v>0</v>
      </c>
      <c r="AQ92" s="173">
        <f t="shared" si="27"/>
        <v>0</v>
      </c>
      <c r="AR92" s="173">
        <f t="shared" si="28"/>
        <v>0</v>
      </c>
      <c r="AS92" s="374">
        <f t="shared" si="29"/>
        <v>0</v>
      </c>
    </row>
    <row r="93" spans="2:45" ht="15.75">
      <c r="B93" s="516"/>
      <c r="C93" s="348">
        <v>10</v>
      </c>
      <c r="D93" s="113">
        <f>'[4]Tabelle1'!B15</f>
        <v>0</v>
      </c>
      <c r="E93" s="256">
        <f>'[4]Tabelle1'!C15</f>
        <v>0</v>
      </c>
      <c r="F93" s="111">
        <f>'[4]Tabelle1'!D15</f>
        <v>0</v>
      </c>
      <c r="G93" s="131"/>
      <c r="H93" s="131"/>
      <c r="I93" s="112">
        <v>3</v>
      </c>
      <c r="J93" s="153"/>
      <c r="K93" s="154"/>
      <c r="L93" s="155"/>
      <c r="M93" s="147"/>
      <c r="N93" s="419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19">
        <f>SUM(N93,P93,R93,T93,V93,X93,-AK93)</f>
        <v>0</v>
      </c>
      <c r="AA93" s="420">
        <f>SUM(O93,Q93,S93,U93,W93,Y93,-AS93)</f>
        <v>0</v>
      </c>
      <c r="AB93" s="421">
        <f>SUM(Z93:AA93)</f>
        <v>0</v>
      </c>
      <c r="AD93" s="134">
        <f t="shared" si="15"/>
        <v>0</v>
      </c>
      <c r="AE93" s="375">
        <f t="shared" si="16"/>
        <v>0</v>
      </c>
      <c r="AF93" s="173">
        <f t="shared" si="17"/>
        <v>0</v>
      </c>
      <c r="AG93" s="173">
        <f t="shared" si="18"/>
        <v>0</v>
      </c>
      <c r="AH93" s="173">
        <f t="shared" si="19"/>
        <v>0</v>
      </c>
      <c r="AI93" s="173">
        <f t="shared" si="20"/>
        <v>0</v>
      </c>
      <c r="AJ93" s="173">
        <f t="shared" si="21"/>
        <v>0</v>
      </c>
      <c r="AK93" s="369">
        <f t="shared" si="22"/>
        <v>0</v>
      </c>
      <c r="AL93" s="173"/>
      <c r="AM93" s="173">
        <f t="shared" si="23"/>
        <v>0</v>
      </c>
      <c r="AN93" s="173">
        <f t="shared" si="24"/>
        <v>0</v>
      </c>
      <c r="AO93" s="173">
        <f t="shared" si="25"/>
        <v>0</v>
      </c>
      <c r="AP93" s="173">
        <f t="shared" si="26"/>
        <v>0</v>
      </c>
      <c r="AQ93" s="173">
        <f t="shared" si="27"/>
        <v>0</v>
      </c>
      <c r="AR93" s="173">
        <f t="shared" si="28"/>
        <v>0</v>
      </c>
      <c r="AS93" s="374">
        <f t="shared" si="29"/>
        <v>0</v>
      </c>
    </row>
    <row r="94" spans="2:45" ht="15">
      <c r="B94" s="516"/>
      <c r="C94" s="348">
        <v>11</v>
      </c>
      <c r="D94" s="113">
        <f>'[4]Tabelle1'!B16</f>
        <v>0</v>
      </c>
      <c r="E94" s="256">
        <f>'[4]Tabelle1'!C16</f>
        <v>0</v>
      </c>
      <c r="F94" s="111">
        <f>'[4]Tabelle1'!D16</f>
        <v>0</v>
      </c>
      <c r="G94" s="131"/>
      <c r="H94" s="131"/>
      <c r="I94" s="112">
        <v>3</v>
      </c>
      <c r="J94" s="153"/>
      <c r="K94" s="154"/>
      <c r="L94" s="155"/>
      <c r="M94" s="147"/>
      <c r="N94" s="419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19">
        <f>SUM(N94,P94,R94,T94,V94,X94,-AK94)</f>
        <v>0</v>
      </c>
      <c r="AA94" s="420">
        <f>SUM(O94,Q94,S94,U94,W94,Y94,-AS94)</f>
        <v>0</v>
      </c>
      <c r="AB94" s="421">
        <f>SUM(Z94:AA94)</f>
        <v>0</v>
      </c>
      <c r="AD94" s="134">
        <f t="shared" si="15"/>
        <v>0</v>
      </c>
      <c r="AE94" s="375">
        <f t="shared" si="16"/>
        <v>0</v>
      </c>
      <c r="AF94" s="173">
        <f t="shared" si="17"/>
        <v>0</v>
      </c>
      <c r="AG94" s="173">
        <f t="shared" si="18"/>
        <v>0</v>
      </c>
      <c r="AH94" s="173">
        <f t="shared" si="19"/>
        <v>0</v>
      </c>
      <c r="AI94" s="173">
        <f t="shared" si="20"/>
        <v>0</v>
      </c>
      <c r="AJ94" s="173">
        <f t="shared" si="21"/>
        <v>0</v>
      </c>
      <c r="AK94" s="369">
        <f t="shared" si="22"/>
        <v>0</v>
      </c>
      <c r="AL94" s="173"/>
      <c r="AM94" s="173">
        <f t="shared" si="23"/>
        <v>0</v>
      </c>
      <c r="AN94" s="173">
        <f t="shared" si="24"/>
        <v>0</v>
      </c>
      <c r="AO94" s="173">
        <f t="shared" si="25"/>
        <v>0</v>
      </c>
      <c r="AP94" s="173">
        <f t="shared" si="26"/>
        <v>0</v>
      </c>
      <c r="AQ94" s="173">
        <f t="shared" si="27"/>
        <v>0</v>
      </c>
      <c r="AR94" s="173">
        <f t="shared" si="28"/>
        <v>0</v>
      </c>
      <c r="AS94" s="374">
        <f t="shared" si="29"/>
        <v>0</v>
      </c>
    </row>
    <row r="95" spans="2:45" ht="15.75" thickBot="1">
      <c r="B95" s="516"/>
      <c r="C95" s="348">
        <v>12</v>
      </c>
      <c r="D95" s="113">
        <f>'[4]Tabelle1'!B17</f>
        <v>0</v>
      </c>
      <c r="E95" s="256">
        <f>'[4]Tabelle1'!C17</f>
        <v>0</v>
      </c>
      <c r="F95" s="111">
        <f>'[4]Tabelle1'!D17</f>
        <v>0</v>
      </c>
      <c r="G95" s="131"/>
      <c r="H95" s="131"/>
      <c r="I95" s="112">
        <v>3</v>
      </c>
      <c r="J95" s="153"/>
      <c r="K95" s="154"/>
      <c r="L95" s="155"/>
      <c r="M95" s="147"/>
      <c r="N95" s="419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19">
        <f>SUM(N95,P95,R95,T95,V95,X95,-AK95)</f>
        <v>0</v>
      </c>
      <c r="AA95" s="420">
        <f>SUM(O95,Q95,S95,U95,W95,Y95,-AS95)</f>
        <v>0</v>
      </c>
      <c r="AB95" s="421">
        <f>SUM(Z95:AA95)</f>
        <v>0</v>
      </c>
      <c r="AD95" s="134">
        <f t="shared" si="15"/>
        <v>0</v>
      </c>
      <c r="AE95" s="375">
        <f t="shared" si="16"/>
        <v>0</v>
      </c>
      <c r="AF95" s="173">
        <f t="shared" si="17"/>
        <v>0</v>
      </c>
      <c r="AG95" s="173">
        <f t="shared" si="18"/>
        <v>0</v>
      </c>
      <c r="AH95" s="173">
        <f t="shared" si="19"/>
        <v>0</v>
      </c>
      <c r="AI95" s="173">
        <f t="shared" si="20"/>
        <v>0</v>
      </c>
      <c r="AJ95" s="173">
        <f t="shared" si="21"/>
        <v>0</v>
      </c>
      <c r="AK95" s="369">
        <f t="shared" si="22"/>
        <v>0</v>
      </c>
      <c r="AL95" s="173"/>
      <c r="AM95" s="173">
        <f t="shared" si="23"/>
        <v>0</v>
      </c>
      <c r="AN95" s="173">
        <f t="shared" si="24"/>
        <v>0</v>
      </c>
      <c r="AO95" s="173">
        <f t="shared" si="25"/>
        <v>0</v>
      </c>
      <c r="AP95" s="173">
        <f t="shared" si="26"/>
        <v>0</v>
      </c>
      <c r="AQ95" s="173">
        <f t="shared" si="27"/>
        <v>0</v>
      </c>
      <c r="AR95" s="173">
        <f t="shared" si="28"/>
        <v>0</v>
      </c>
      <c r="AS95" s="374">
        <f t="shared" si="29"/>
        <v>0</v>
      </c>
    </row>
    <row r="96" spans="2:45" ht="16.5" hidden="1" thickBot="1">
      <c r="B96" s="445"/>
      <c r="C96" s="348">
        <v>13</v>
      </c>
      <c r="D96" s="113"/>
      <c r="E96" s="256"/>
      <c r="F96" s="111"/>
      <c r="G96" s="131"/>
      <c r="H96" s="131"/>
      <c r="I96" s="112">
        <v>3</v>
      </c>
      <c r="J96" s="153"/>
      <c r="K96" s="154"/>
      <c r="L96" s="155"/>
      <c r="M96" s="147"/>
      <c r="N96" s="419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19">
        <f>SUM(N96,P96,R96,T96,V96,X96,-AK96)</f>
        <v>0</v>
      </c>
      <c r="AA96" s="420">
        <f>SUM(O96,Q96,S96,U96,W96,Y96,-AS96)</f>
        <v>0</v>
      </c>
      <c r="AB96" s="421">
        <f>SUM(Z96:AA96)</f>
        <v>0</v>
      </c>
      <c r="AD96" s="134">
        <f t="shared" si="15"/>
        <v>0</v>
      </c>
      <c r="AE96" s="375">
        <f t="shared" si="16"/>
        <v>0</v>
      </c>
      <c r="AF96" s="173">
        <f t="shared" si="17"/>
        <v>0</v>
      </c>
      <c r="AG96" s="173">
        <f t="shared" si="18"/>
        <v>0</v>
      </c>
      <c r="AH96" s="173">
        <f t="shared" si="19"/>
        <v>0</v>
      </c>
      <c r="AI96" s="173">
        <f t="shared" si="20"/>
        <v>0</v>
      </c>
      <c r="AJ96" s="173">
        <f t="shared" si="21"/>
        <v>0</v>
      </c>
      <c r="AK96" s="369">
        <f t="shared" si="22"/>
        <v>0</v>
      </c>
      <c r="AL96" s="173"/>
      <c r="AM96" s="173">
        <f t="shared" si="23"/>
        <v>0</v>
      </c>
      <c r="AN96" s="173">
        <f t="shared" si="24"/>
        <v>0</v>
      </c>
      <c r="AO96" s="173">
        <f t="shared" si="25"/>
        <v>0</v>
      </c>
      <c r="AP96" s="173">
        <f t="shared" si="26"/>
        <v>0</v>
      </c>
      <c r="AQ96" s="173">
        <f t="shared" si="27"/>
        <v>0</v>
      </c>
      <c r="AR96" s="173">
        <f t="shared" si="28"/>
        <v>0</v>
      </c>
      <c r="AS96" s="374">
        <f t="shared" si="29"/>
        <v>0</v>
      </c>
    </row>
    <row r="97" spans="2:45" ht="16.5" hidden="1" thickBot="1">
      <c r="B97" s="445"/>
      <c r="C97" s="348">
        <v>14</v>
      </c>
      <c r="D97" s="113"/>
      <c r="E97" s="256"/>
      <c r="F97" s="111"/>
      <c r="G97" s="131"/>
      <c r="H97" s="131"/>
      <c r="I97" s="112">
        <v>3</v>
      </c>
      <c r="J97" s="153"/>
      <c r="K97" s="154"/>
      <c r="L97" s="155"/>
      <c r="M97" s="147"/>
      <c r="N97" s="419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19">
        <f>SUM(N97,P97,R97,T97,V97,X97,-AK97)</f>
        <v>0</v>
      </c>
      <c r="AA97" s="420">
        <f>SUM(O97,Q97,S97,U97,W97,Y97,-AS97)</f>
        <v>0</v>
      </c>
      <c r="AB97" s="421">
        <f>SUM(Z97:AA97)</f>
        <v>0</v>
      </c>
      <c r="AD97" s="134">
        <f t="shared" si="15"/>
        <v>0</v>
      </c>
      <c r="AE97" s="375">
        <f t="shared" si="16"/>
        <v>0</v>
      </c>
      <c r="AF97" s="173">
        <f t="shared" si="17"/>
        <v>0</v>
      </c>
      <c r="AG97" s="173">
        <f t="shared" si="18"/>
        <v>0</v>
      </c>
      <c r="AH97" s="173">
        <f t="shared" si="19"/>
        <v>0</v>
      </c>
      <c r="AI97" s="173">
        <f t="shared" si="20"/>
        <v>0</v>
      </c>
      <c r="AJ97" s="173">
        <f t="shared" si="21"/>
        <v>0</v>
      </c>
      <c r="AK97" s="369">
        <f t="shared" si="22"/>
        <v>0</v>
      </c>
      <c r="AL97" s="173"/>
      <c r="AM97" s="173">
        <f t="shared" si="23"/>
        <v>0</v>
      </c>
      <c r="AN97" s="173">
        <f t="shared" si="24"/>
        <v>0</v>
      </c>
      <c r="AO97" s="173">
        <f t="shared" si="25"/>
        <v>0</v>
      </c>
      <c r="AP97" s="173">
        <f t="shared" si="26"/>
        <v>0</v>
      </c>
      <c r="AQ97" s="173">
        <f t="shared" si="27"/>
        <v>0</v>
      </c>
      <c r="AR97" s="173">
        <f t="shared" si="28"/>
        <v>0</v>
      </c>
      <c r="AS97" s="374">
        <f t="shared" si="29"/>
        <v>0</v>
      </c>
    </row>
    <row r="98" spans="2:45" ht="16.5" hidden="1" thickBot="1">
      <c r="B98" s="445"/>
      <c r="C98" s="348">
        <v>15</v>
      </c>
      <c r="D98" s="113"/>
      <c r="E98" s="256"/>
      <c r="F98" s="111"/>
      <c r="G98" s="131"/>
      <c r="H98" s="131"/>
      <c r="I98" s="112">
        <v>3</v>
      </c>
      <c r="J98" s="153"/>
      <c r="K98" s="154"/>
      <c r="L98" s="155"/>
      <c r="M98" s="147"/>
      <c r="N98" s="419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19">
        <f>SUM(N98,P98,R98,T98,V98,X98,-AK98)</f>
        <v>0</v>
      </c>
      <c r="AA98" s="420">
        <f>SUM(O98,Q98,S98,U98,W98,Y98,-AS98)</f>
        <v>0</v>
      </c>
      <c r="AB98" s="421">
        <f>SUM(Z98:AA98)</f>
        <v>0</v>
      </c>
      <c r="AD98" s="134">
        <f t="shared" si="15"/>
        <v>0</v>
      </c>
      <c r="AE98" s="375">
        <f t="shared" si="16"/>
        <v>0</v>
      </c>
      <c r="AF98" s="173">
        <f t="shared" si="17"/>
        <v>0</v>
      </c>
      <c r="AG98" s="173">
        <f t="shared" si="18"/>
        <v>0</v>
      </c>
      <c r="AH98" s="173">
        <f t="shared" si="19"/>
        <v>0</v>
      </c>
      <c r="AI98" s="173">
        <f t="shared" si="20"/>
        <v>0</v>
      </c>
      <c r="AJ98" s="173">
        <f t="shared" si="21"/>
        <v>0</v>
      </c>
      <c r="AK98" s="369">
        <f t="shared" si="22"/>
        <v>0</v>
      </c>
      <c r="AL98" s="173"/>
      <c r="AM98" s="173">
        <f t="shared" si="23"/>
        <v>0</v>
      </c>
      <c r="AN98" s="173">
        <f t="shared" si="24"/>
        <v>0</v>
      </c>
      <c r="AO98" s="173">
        <f t="shared" si="25"/>
        <v>0</v>
      </c>
      <c r="AP98" s="173">
        <f t="shared" si="26"/>
        <v>0</v>
      </c>
      <c r="AQ98" s="173">
        <f t="shared" si="27"/>
        <v>0</v>
      </c>
      <c r="AR98" s="173">
        <f t="shared" si="28"/>
        <v>0</v>
      </c>
      <c r="AS98" s="374">
        <f t="shared" si="29"/>
        <v>0</v>
      </c>
    </row>
    <row r="99" spans="2:45" ht="16.5" hidden="1" thickBot="1">
      <c r="B99" s="445"/>
      <c r="C99" s="348">
        <v>16</v>
      </c>
      <c r="D99" s="113"/>
      <c r="E99" s="256"/>
      <c r="F99" s="111"/>
      <c r="G99" s="131"/>
      <c r="H99" s="131"/>
      <c r="I99" s="112">
        <v>3</v>
      </c>
      <c r="J99" s="153"/>
      <c r="K99" s="154"/>
      <c r="L99" s="155"/>
      <c r="M99" s="147"/>
      <c r="N99" s="419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19">
        <f>SUM(N99,P99,R99,T99,V99,X99,-AK99)</f>
        <v>0</v>
      </c>
      <c r="AA99" s="420">
        <f>SUM(O99,Q99,S99,U99,W99,Y99,-AS99)</f>
        <v>0</v>
      </c>
      <c r="AB99" s="421">
        <f>SUM(Z99:AA99)</f>
        <v>0</v>
      </c>
      <c r="AD99" s="134">
        <f t="shared" si="15"/>
        <v>0</v>
      </c>
      <c r="AE99" s="375">
        <f t="shared" si="16"/>
        <v>0</v>
      </c>
      <c r="AF99" s="173">
        <f t="shared" si="17"/>
        <v>0</v>
      </c>
      <c r="AG99" s="173">
        <f t="shared" si="18"/>
        <v>0</v>
      </c>
      <c r="AH99" s="173">
        <f t="shared" si="19"/>
        <v>0</v>
      </c>
      <c r="AI99" s="173">
        <f t="shared" si="20"/>
        <v>0</v>
      </c>
      <c r="AJ99" s="173">
        <f t="shared" si="21"/>
        <v>0</v>
      </c>
      <c r="AK99" s="369">
        <f t="shared" si="22"/>
        <v>0</v>
      </c>
      <c r="AL99" s="173"/>
      <c r="AM99" s="173">
        <f t="shared" si="23"/>
        <v>0</v>
      </c>
      <c r="AN99" s="173">
        <f t="shared" si="24"/>
        <v>0</v>
      </c>
      <c r="AO99" s="173">
        <f t="shared" si="25"/>
        <v>0</v>
      </c>
      <c r="AP99" s="173">
        <f t="shared" si="26"/>
        <v>0</v>
      </c>
      <c r="AQ99" s="173">
        <f t="shared" si="27"/>
        <v>0</v>
      </c>
      <c r="AR99" s="173">
        <f t="shared" si="28"/>
        <v>0</v>
      </c>
      <c r="AS99" s="374">
        <f t="shared" si="29"/>
        <v>0</v>
      </c>
    </row>
    <row r="100" spans="2:45" ht="16.5" hidden="1" thickBot="1">
      <c r="B100" s="445"/>
      <c r="C100" s="348">
        <v>17</v>
      </c>
      <c r="D100" s="113"/>
      <c r="E100" s="256"/>
      <c r="F100" s="111"/>
      <c r="G100" s="131"/>
      <c r="H100" s="131"/>
      <c r="I100" s="112">
        <v>3</v>
      </c>
      <c r="J100" s="153"/>
      <c r="K100" s="154"/>
      <c r="L100" s="155"/>
      <c r="M100" s="147"/>
      <c r="N100" s="419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19">
        <f>SUM(N100,P100,R100,T100,V100,X100,-AK100)</f>
        <v>0</v>
      </c>
      <c r="AA100" s="420">
        <f>SUM(O100,Q100,S100,U100,W100,Y100,-AS100)</f>
        <v>0</v>
      </c>
      <c r="AB100" s="421">
        <f>SUM(Z100:AA100)</f>
        <v>0</v>
      </c>
      <c r="AD100" s="134">
        <f t="shared" si="15"/>
        <v>0</v>
      </c>
      <c r="AE100" s="375">
        <f t="shared" si="16"/>
        <v>0</v>
      </c>
      <c r="AF100" s="173">
        <f t="shared" si="17"/>
        <v>0</v>
      </c>
      <c r="AG100" s="173">
        <f t="shared" si="18"/>
        <v>0</v>
      </c>
      <c r="AH100" s="173">
        <f t="shared" si="19"/>
        <v>0</v>
      </c>
      <c r="AI100" s="173">
        <f t="shared" si="20"/>
        <v>0</v>
      </c>
      <c r="AJ100" s="173">
        <f t="shared" si="21"/>
        <v>0</v>
      </c>
      <c r="AK100" s="369">
        <f t="shared" si="22"/>
        <v>0</v>
      </c>
      <c r="AL100" s="173"/>
      <c r="AM100" s="173">
        <f t="shared" si="23"/>
        <v>0</v>
      </c>
      <c r="AN100" s="173">
        <f t="shared" si="24"/>
        <v>0</v>
      </c>
      <c r="AO100" s="173">
        <f t="shared" si="25"/>
        <v>0</v>
      </c>
      <c r="AP100" s="173">
        <f t="shared" si="26"/>
        <v>0</v>
      </c>
      <c r="AQ100" s="173">
        <f t="shared" si="27"/>
        <v>0</v>
      </c>
      <c r="AR100" s="173">
        <f t="shared" si="28"/>
        <v>0</v>
      </c>
      <c r="AS100" s="374">
        <f t="shared" si="29"/>
        <v>0</v>
      </c>
    </row>
    <row r="101" spans="2:45" ht="16.5" hidden="1" thickBot="1">
      <c r="B101" s="445"/>
      <c r="C101" s="348">
        <v>18</v>
      </c>
      <c r="D101" s="113"/>
      <c r="E101" s="256"/>
      <c r="F101" s="111"/>
      <c r="G101" s="131"/>
      <c r="H101" s="131"/>
      <c r="I101" s="112">
        <v>3</v>
      </c>
      <c r="J101" s="153"/>
      <c r="K101" s="154"/>
      <c r="L101" s="155"/>
      <c r="M101" s="147"/>
      <c r="N101" s="419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19">
        <f>SUM(N101,P101,R101,T101,V101,X101,-AK101)</f>
        <v>0</v>
      </c>
      <c r="AA101" s="420">
        <f>SUM(O101,Q101,S101,U101,W101,Y101,-AS101)</f>
        <v>0</v>
      </c>
      <c r="AB101" s="421">
        <f>SUM(Z101:AA101)</f>
        <v>0</v>
      </c>
      <c r="AD101" s="134">
        <f t="shared" si="15"/>
        <v>0</v>
      </c>
      <c r="AE101" s="375">
        <f t="shared" si="16"/>
        <v>0</v>
      </c>
      <c r="AF101" s="173">
        <f t="shared" si="17"/>
        <v>0</v>
      </c>
      <c r="AG101" s="173">
        <f t="shared" si="18"/>
        <v>0</v>
      </c>
      <c r="AH101" s="173">
        <f t="shared" si="19"/>
        <v>0</v>
      </c>
      <c r="AI101" s="173">
        <f t="shared" si="20"/>
        <v>0</v>
      </c>
      <c r="AJ101" s="173">
        <f t="shared" si="21"/>
        <v>0</v>
      </c>
      <c r="AK101" s="369">
        <f t="shared" si="22"/>
        <v>0</v>
      </c>
      <c r="AL101" s="173"/>
      <c r="AM101" s="173">
        <f t="shared" si="23"/>
        <v>0</v>
      </c>
      <c r="AN101" s="173">
        <f t="shared" si="24"/>
        <v>0</v>
      </c>
      <c r="AO101" s="173">
        <f t="shared" si="25"/>
        <v>0</v>
      </c>
      <c r="AP101" s="173">
        <f t="shared" si="26"/>
        <v>0</v>
      </c>
      <c r="AQ101" s="173">
        <f t="shared" si="27"/>
        <v>0</v>
      </c>
      <c r="AR101" s="173">
        <f t="shared" si="28"/>
        <v>0</v>
      </c>
      <c r="AS101" s="374">
        <f t="shared" si="29"/>
        <v>0</v>
      </c>
    </row>
    <row r="102" spans="2:45" ht="16.5" hidden="1" thickBot="1">
      <c r="B102" s="445"/>
      <c r="C102" s="348">
        <v>19</v>
      </c>
      <c r="D102" s="113"/>
      <c r="E102" s="256"/>
      <c r="F102" s="111"/>
      <c r="G102" s="131"/>
      <c r="H102" s="131"/>
      <c r="I102" s="112">
        <v>3</v>
      </c>
      <c r="J102" s="153"/>
      <c r="K102" s="154"/>
      <c r="L102" s="155"/>
      <c r="M102" s="147"/>
      <c r="N102" s="419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19">
        <f>SUM(N102,P102,R102,T102,V102,X102,-AK102)</f>
        <v>0</v>
      </c>
      <c r="AA102" s="420">
        <f>SUM(O102,Q102,S102,U102,W102,Y102,-AS102)</f>
        <v>0</v>
      </c>
      <c r="AB102" s="421">
        <f>SUM(Z102:AA102)</f>
        <v>0</v>
      </c>
      <c r="AD102" s="134">
        <f t="shared" si="15"/>
        <v>0</v>
      </c>
      <c r="AE102" s="375">
        <f t="shared" si="16"/>
        <v>0</v>
      </c>
      <c r="AF102" s="173">
        <f t="shared" si="17"/>
        <v>0</v>
      </c>
      <c r="AG102" s="173">
        <f t="shared" si="18"/>
        <v>0</v>
      </c>
      <c r="AH102" s="173">
        <f t="shared" si="19"/>
        <v>0</v>
      </c>
      <c r="AI102" s="173">
        <f t="shared" si="20"/>
        <v>0</v>
      </c>
      <c r="AJ102" s="173">
        <f t="shared" si="21"/>
        <v>0</v>
      </c>
      <c r="AK102" s="369">
        <f t="shared" si="22"/>
        <v>0</v>
      </c>
      <c r="AL102" s="173"/>
      <c r="AM102" s="173">
        <f t="shared" si="23"/>
        <v>0</v>
      </c>
      <c r="AN102" s="173">
        <f t="shared" si="24"/>
        <v>0</v>
      </c>
      <c r="AO102" s="173">
        <f t="shared" si="25"/>
        <v>0</v>
      </c>
      <c r="AP102" s="173">
        <f t="shared" si="26"/>
        <v>0</v>
      </c>
      <c r="AQ102" s="173">
        <f t="shared" si="27"/>
        <v>0</v>
      </c>
      <c r="AR102" s="173">
        <f t="shared" si="28"/>
        <v>0</v>
      </c>
      <c r="AS102" s="374">
        <f t="shared" si="29"/>
        <v>0</v>
      </c>
    </row>
    <row r="103" spans="2:45" ht="18" hidden="1" thickBot="1">
      <c r="B103" s="445"/>
      <c r="C103" s="348">
        <v>20</v>
      </c>
      <c r="D103" s="113"/>
      <c r="E103" s="256"/>
      <c r="F103" s="111"/>
      <c r="G103" s="131"/>
      <c r="H103" s="131"/>
      <c r="I103" s="112">
        <v>3</v>
      </c>
      <c r="J103" s="153"/>
      <c r="K103" s="154"/>
      <c r="L103" s="155"/>
      <c r="M103" s="147"/>
      <c r="N103" s="419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19">
        <f>SUM(N103,P103,R103,T103,V103,X103,-AK103)</f>
        <v>0</v>
      </c>
      <c r="AA103" s="420">
        <f>SUM(O103,Q103,S103,U103,W103,Y103,-AS103)</f>
        <v>0</v>
      </c>
      <c r="AB103" s="421">
        <f>SUM(Z103:AA103)</f>
        <v>0</v>
      </c>
      <c r="AD103" s="134">
        <f t="shared" si="15"/>
        <v>0</v>
      </c>
      <c r="AE103" s="375">
        <f t="shared" si="16"/>
        <v>0</v>
      </c>
      <c r="AF103" s="173">
        <f t="shared" si="17"/>
        <v>0</v>
      </c>
      <c r="AG103" s="173">
        <f t="shared" si="18"/>
        <v>0</v>
      </c>
      <c r="AH103" s="173">
        <f t="shared" si="19"/>
        <v>0</v>
      </c>
      <c r="AI103" s="173">
        <f t="shared" si="20"/>
        <v>0</v>
      </c>
      <c r="AJ103" s="173">
        <f t="shared" si="21"/>
        <v>0</v>
      </c>
      <c r="AK103" s="369">
        <f t="shared" si="22"/>
        <v>0</v>
      </c>
      <c r="AL103" s="173"/>
      <c r="AM103" s="173">
        <f t="shared" si="23"/>
        <v>0</v>
      </c>
      <c r="AN103" s="173">
        <f t="shared" si="24"/>
        <v>0</v>
      </c>
      <c r="AO103" s="173">
        <f t="shared" si="25"/>
        <v>0</v>
      </c>
      <c r="AP103" s="173">
        <f t="shared" si="26"/>
        <v>0</v>
      </c>
      <c r="AQ103" s="173">
        <f t="shared" si="27"/>
        <v>0</v>
      </c>
      <c r="AR103" s="173">
        <f t="shared" si="28"/>
        <v>0</v>
      </c>
      <c r="AS103" s="374">
        <f t="shared" si="29"/>
        <v>0</v>
      </c>
    </row>
    <row r="104" spans="2:45" ht="16.5" hidden="1" thickBot="1">
      <c r="B104" s="445"/>
      <c r="C104" s="348">
        <v>21</v>
      </c>
      <c r="D104" s="113"/>
      <c r="E104" s="256"/>
      <c r="F104" s="111"/>
      <c r="G104" s="131"/>
      <c r="H104" s="131"/>
      <c r="I104" s="112">
        <v>3</v>
      </c>
      <c r="J104" s="153"/>
      <c r="K104" s="154"/>
      <c r="L104" s="155"/>
      <c r="M104" s="147"/>
      <c r="N104" s="419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19">
        <f>SUM(N104,P104,R104,T104,V104,X104,-AK104)</f>
        <v>0</v>
      </c>
      <c r="AA104" s="420">
        <f>SUM(O104,Q104,S104,U104,W104,Y104,-AS104)</f>
        <v>0</v>
      </c>
      <c r="AB104" s="421">
        <f>SUM(Z104:AA104)</f>
        <v>0</v>
      </c>
      <c r="AD104" s="134">
        <f t="shared" si="15"/>
        <v>0</v>
      </c>
      <c r="AE104" s="375">
        <f t="shared" si="16"/>
        <v>0</v>
      </c>
      <c r="AF104" s="173">
        <f t="shared" si="17"/>
        <v>0</v>
      </c>
      <c r="AG104" s="173">
        <f t="shared" si="18"/>
        <v>0</v>
      </c>
      <c r="AH104" s="173">
        <f t="shared" si="19"/>
        <v>0</v>
      </c>
      <c r="AI104" s="173">
        <f t="shared" si="20"/>
        <v>0</v>
      </c>
      <c r="AJ104" s="173">
        <f t="shared" si="21"/>
        <v>0</v>
      </c>
      <c r="AK104" s="369">
        <f t="shared" si="22"/>
        <v>0</v>
      </c>
      <c r="AL104" s="173"/>
      <c r="AM104" s="173">
        <f t="shared" si="23"/>
        <v>0</v>
      </c>
      <c r="AN104" s="173">
        <f t="shared" si="24"/>
        <v>0</v>
      </c>
      <c r="AO104" s="173">
        <f t="shared" si="25"/>
        <v>0</v>
      </c>
      <c r="AP104" s="173">
        <f t="shared" si="26"/>
        <v>0</v>
      </c>
      <c r="AQ104" s="173">
        <f t="shared" si="27"/>
        <v>0</v>
      </c>
      <c r="AR104" s="173">
        <f t="shared" si="28"/>
        <v>0</v>
      </c>
      <c r="AS104" s="374">
        <f t="shared" si="29"/>
        <v>0</v>
      </c>
    </row>
    <row r="105" spans="2:45" ht="18" hidden="1" thickBot="1">
      <c r="B105" s="445"/>
      <c r="C105" s="348">
        <v>22</v>
      </c>
      <c r="D105" s="113"/>
      <c r="E105" s="256"/>
      <c r="F105" s="111"/>
      <c r="G105" s="131"/>
      <c r="H105" s="131"/>
      <c r="I105" s="112">
        <v>3</v>
      </c>
      <c r="J105" s="153"/>
      <c r="K105" s="154"/>
      <c r="L105" s="155"/>
      <c r="M105" s="147"/>
      <c r="N105" s="419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19">
        <f>SUM(N105,P105,R105,T105,V105,X105,-AK105)</f>
        <v>0</v>
      </c>
      <c r="AA105" s="420">
        <f>SUM(O105,Q105,S105,U105,W105,Y105,-AS105)</f>
        <v>0</v>
      </c>
      <c r="AB105" s="421">
        <f>SUM(Z105:AA105)</f>
        <v>0</v>
      </c>
      <c r="AD105" s="134">
        <f t="shared" si="15"/>
        <v>0</v>
      </c>
      <c r="AE105" s="375">
        <f t="shared" si="16"/>
        <v>0</v>
      </c>
      <c r="AF105" s="173">
        <f t="shared" si="17"/>
        <v>0</v>
      </c>
      <c r="AG105" s="173">
        <f t="shared" si="18"/>
        <v>0</v>
      </c>
      <c r="AH105" s="173">
        <f t="shared" si="19"/>
        <v>0</v>
      </c>
      <c r="AI105" s="173">
        <f t="shared" si="20"/>
        <v>0</v>
      </c>
      <c r="AJ105" s="173">
        <f t="shared" si="21"/>
        <v>0</v>
      </c>
      <c r="AK105" s="369">
        <f t="shared" si="22"/>
        <v>0</v>
      </c>
      <c r="AL105" s="173"/>
      <c r="AM105" s="173">
        <f t="shared" si="23"/>
        <v>0</v>
      </c>
      <c r="AN105" s="173">
        <f t="shared" si="24"/>
        <v>0</v>
      </c>
      <c r="AO105" s="173">
        <f t="shared" si="25"/>
        <v>0</v>
      </c>
      <c r="AP105" s="173">
        <f t="shared" si="26"/>
        <v>0</v>
      </c>
      <c r="AQ105" s="173">
        <f t="shared" si="27"/>
        <v>0</v>
      </c>
      <c r="AR105" s="173">
        <f t="shared" si="28"/>
        <v>0</v>
      </c>
      <c r="AS105" s="374">
        <f t="shared" si="29"/>
        <v>0</v>
      </c>
    </row>
    <row r="106" spans="2:45" ht="18" hidden="1" thickBot="1">
      <c r="B106" s="445"/>
      <c r="C106" s="348">
        <v>23</v>
      </c>
      <c r="D106" s="113"/>
      <c r="E106" s="256"/>
      <c r="F106" s="111"/>
      <c r="G106" s="131"/>
      <c r="H106" s="131"/>
      <c r="I106" s="112">
        <v>3</v>
      </c>
      <c r="J106" s="153"/>
      <c r="K106" s="154"/>
      <c r="L106" s="155"/>
      <c r="M106" s="147"/>
      <c r="N106" s="419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19">
        <f>SUM(N106,P106,R106,T106,V106,X106,-AK106)</f>
        <v>0</v>
      </c>
      <c r="AA106" s="420">
        <f>SUM(O106,Q106,S106,U106,W106,Y106,-AS106)</f>
        <v>0</v>
      </c>
      <c r="AB106" s="421">
        <f>SUM(Z106:AA106)</f>
        <v>0</v>
      </c>
      <c r="AD106" s="134">
        <f t="shared" si="15"/>
        <v>0</v>
      </c>
      <c r="AE106" s="375">
        <f t="shared" si="16"/>
        <v>0</v>
      </c>
      <c r="AF106" s="173">
        <f t="shared" si="17"/>
        <v>0</v>
      </c>
      <c r="AG106" s="173">
        <f t="shared" si="18"/>
        <v>0</v>
      </c>
      <c r="AH106" s="173">
        <f t="shared" si="19"/>
        <v>0</v>
      </c>
      <c r="AI106" s="173">
        <f t="shared" si="20"/>
        <v>0</v>
      </c>
      <c r="AJ106" s="173">
        <f t="shared" si="21"/>
        <v>0</v>
      </c>
      <c r="AK106" s="369">
        <f t="shared" si="22"/>
        <v>0</v>
      </c>
      <c r="AL106" s="173"/>
      <c r="AM106" s="173">
        <f t="shared" si="23"/>
        <v>0</v>
      </c>
      <c r="AN106" s="173">
        <f t="shared" si="24"/>
        <v>0</v>
      </c>
      <c r="AO106" s="173">
        <f t="shared" si="25"/>
        <v>0</v>
      </c>
      <c r="AP106" s="173">
        <f t="shared" si="26"/>
        <v>0</v>
      </c>
      <c r="AQ106" s="173">
        <f t="shared" si="27"/>
        <v>0</v>
      </c>
      <c r="AR106" s="173">
        <f t="shared" si="28"/>
        <v>0</v>
      </c>
      <c r="AS106" s="374">
        <f t="shared" si="29"/>
        <v>0</v>
      </c>
    </row>
    <row r="107" spans="2:45" ht="18" hidden="1" thickBot="1">
      <c r="B107" s="445"/>
      <c r="C107" s="348">
        <v>24</v>
      </c>
      <c r="D107" s="113"/>
      <c r="E107" s="256"/>
      <c r="F107" s="111"/>
      <c r="G107" s="131"/>
      <c r="H107" s="131"/>
      <c r="I107" s="112">
        <v>3</v>
      </c>
      <c r="J107" s="153"/>
      <c r="K107" s="154"/>
      <c r="L107" s="155"/>
      <c r="M107" s="147"/>
      <c r="N107" s="419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19">
        <f>SUM(N107,P107,R107,T107,V107,X107,-AK107)</f>
        <v>0</v>
      </c>
      <c r="AA107" s="420">
        <f>SUM(O107,Q107,S107,U107,W107,Y107,-AS107)</f>
        <v>0</v>
      </c>
      <c r="AB107" s="421">
        <f>SUM(Z107:AA107)</f>
        <v>0</v>
      </c>
      <c r="AD107" s="134">
        <f t="shared" si="15"/>
        <v>0</v>
      </c>
      <c r="AE107" s="375">
        <f t="shared" si="16"/>
        <v>0</v>
      </c>
      <c r="AF107" s="173">
        <f t="shared" si="17"/>
        <v>0</v>
      </c>
      <c r="AG107" s="173">
        <f t="shared" si="18"/>
        <v>0</v>
      </c>
      <c r="AH107" s="173">
        <f t="shared" si="19"/>
        <v>0</v>
      </c>
      <c r="AI107" s="173">
        <f t="shared" si="20"/>
        <v>0</v>
      </c>
      <c r="AJ107" s="173">
        <f t="shared" si="21"/>
        <v>0</v>
      </c>
      <c r="AK107" s="369">
        <f t="shared" si="22"/>
        <v>0</v>
      </c>
      <c r="AL107" s="173"/>
      <c r="AM107" s="173">
        <f t="shared" si="23"/>
        <v>0</v>
      </c>
      <c r="AN107" s="173">
        <f t="shared" si="24"/>
        <v>0</v>
      </c>
      <c r="AO107" s="173">
        <f t="shared" si="25"/>
        <v>0</v>
      </c>
      <c r="AP107" s="173">
        <f t="shared" si="26"/>
        <v>0</v>
      </c>
      <c r="AQ107" s="173">
        <f t="shared" si="27"/>
        <v>0</v>
      </c>
      <c r="AR107" s="173">
        <f t="shared" si="28"/>
        <v>0</v>
      </c>
      <c r="AS107" s="374">
        <f t="shared" si="29"/>
        <v>0</v>
      </c>
    </row>
    <row r="108" spans="2:45" ht="18" hidden="1" thickBot="1">
      <c r="B108" s="445"/>
      <c r="C108" s="348">
        <v>25</v>
      </c>
      <c r="D108" s="113"/>
      <c r="E108" s="256"/>
      <c r="F108" s="111"/>
      <c r="G108" s="131"/>
      <c r="H108" s="131"/>
      <c r="I108" s="112">
        <v>3</v>
      </c>
      <c r="J108" s="153"/>
      <c r="K108" s="154"/>
      <c r="L108" s="155"/>
      <c r="M108" s="147"/>
      <c r="N108" s="419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19">
        <f>SUM(N108,P108,R108,T108,V108,X108,-AK108)</f>
        <v>0</v>
      </c>
      <c r="AA108" s="420">
        <f>SUM(O108,Q108,S108,U108,W108,Y108,-AS108)</f>
        <v>0</v>
      </c>
      <c r="AB108" s="421">
        <f>SUM(Z108:AA108)</f>
        <v>0</v>
      </c>
      <c r="AD108" s="134">
        <f t="shared" si="15"/>
        <v>0</v>
      </c>
      <c r="AE108" s="375">
        <f t="shared" si="16"/>
        <v>0</v>
      </c>
      <c r="AF108" s="173">
        <f t="shared" si="17"/>
        <v>0</v>
      </c>
      <c r="AG108" s="173">
        <f t="shared" si="18"/>
        <v>0</v>
      </c>
      <c r="AH108" s="173">
        <f t="shared" si="19"/>
        <v>0</v>
      </c>
      <c r="AI108" s="173">
        <f t="shared" si="20"/>
        <v>0</v>
      </c>
      <c r="AJ108" s="173">
        <f t="shared" si="21"/>
        <v>0</v>
      </c>
      <c r="AK108" s="369">
        <f t="shared" si="22"/>
        <v>0</v>
      </c>
      <c r="AL108" s="173"/>
      <c r="AM108" s="173">
        <f t="shared" si="23"/>
        <v>0</v>
      </c>
      <c r="AN108" s="173">
        <f t="shared" si="24"/>
        <v>0</v>
      </c>
      <c r="AO108" s="173">
        <f t="shared" si="25"/>
        <v>0</v>
      </c>
      <c r="AP108" s="173">
        <f t="shared" si="26"/>
        <v>0</v>
      </c>
      <c r="AQ108" s="173">
        <f t="shared" si="27"/>
        <v>0</v>
      </c>
      <c r="AR108" s="173">
        <f t="shared" si="28"/>
        <v>0</v>
      </c>
      <c r="AS108" s="374">
        <f t="shared" si="29"/>
        <v>0</v>
      </c>
    </row>
    <row r="109" spans="2:45" ht="18" hidden="1" thickBot="1">
      <c r="B109" s="445"/>
      <c r="C109" s="348">
        <v>26</v>
      </c>
      <c r="D109" s="113"/>
      <c r="E109" s="256"/>
      <c r="F109" s="111"/>
      <c r="G109" s="131"/>
      <c r="H109" s="131"/>
      <c r="I109" s="112">
        <v>3</v>
      </c>
      <c r="J109" s="153"/>
      <c r="K109" s="154"/>
      <c r="L109" s="155"/>
      <c r="M109" s="147"/>
      <c r="N109" s="419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19">
        <f>SUM(N109,P109,R109,T109,V109,X109,-AK109)</f>
        <v>0</v>
      </c>
      <c r="AA109" s="420">
        <f>SUM(O109,Q109,S109,U109,W109,Y109,-AS109)</f>
        <v>0</v>
      </c>
      <c r="AB109" s="421">
        <f>SUM(Z109:AA109)</f>
        <v>0</v>
      </c>
      <c r="AD109" s="134">
        <f t="shared" si="15"/>
        <v>0</v>
      </c>
      <c r="AE109" s="375">
        <f t="shared" si="16"/>
        <v>0</v>
      </c>
      <c r="AF109" s="173">
        <f t="shared" si="17"/>
        <v>0</v>
      </c>
      <c r="AG109" s="173">
        <f t="shared" si="18"/>
        <v>0</v>
      </c>
      <c r="AH109" s="173">
        <f t="shared" si="19"/>
        <v>0</v>
      </c>
      <c r="AI109" s="173">
        <f t="shared" si="20"/>
        <v>0</v>
      </c>
      <c r="AJ109" s="173">
        <f t="shared" si="21"/>
        <v>0</v>
      </c>
      <c r="AK109" s="369">
        <f t="shared" si="22"/>
        <v>0</v>
      </c>
      <c r="AL109" s="173"/>
      <c r="AM109" s="173">
        <f t="shared" si="23"/>
        <v>0</v>
      </c>
      <c r="AN109" s="173">
        <f t="shared" si="24"/>
        <v>0</v>
      </c>
      <c r="AO109" s="173">
        <f t="shared" si="25"/>
        <v>0</v>
      </c>
      <c r="AP109" s="173">
        <f t="shared" si="26"/>
        <v>0</v>
      </c>
      <c r="AQ109" s="173">
        <f t="shared" si="27"/>
        <v>0</v>
      </c>
      <c r="AR109" s="173">
        <f t="shared" si="28"/>
        <v>0</v>
      </c>
      <c r="AS109" s="374">
        <f t="shared" si="29"/>
        <v>0</v>
      </c>
    </row>
    <row r="110" spans="2:45" ht="18" hidden="1" thickBot="1">
      <c r="B110" s="445"/>
      <c r="C110" s="348">
        <v>27</v>
      </c>
      <c r="D110" s="113"/>
      <c r="E110" s="256"/>
      <c r="F110" s="111"/>
      <c r="G110" s="131"/>
      <c r="H110" s="131"/>
      <c r="I110" s="112">
        <v>3</v>
      </c>
      <c r="J110" s="153"/>
      <c r="K110" s="154"/>
      <c r="L110" s="155"/>
      <c r="M110" s="147"/>
      <c r="N110" s="419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19">
        <f>SUM(N110,P110,R110,T110,V110,X110,-AK110)</f>
        <v>0</v>
      </c>
      <c r="AA110" s="420">
        <f>SUM(O110,Q110,S110,U110,W110,Y110,-AS110)</f>
        <v>0</v>
      </c>
      <c r="AB110" s="421">
        <f>SUM(Z110:AA110)</f>
        <v>0</v>
      </c>
      <c r="AD110" s="134">
        <f t="shared" si="15"/>
        <v>0</v>
      </c>
      <c r="AE110" s="375">
        <f t="shared" si="16"/>
        <v>0</v>
      </c>
      <c r="AF110" s="173">
        <f t="shared" si="17"/>
        <v>0</v>
      </c>
      <c r="AG110" s="173">
        <f t="shared" si="18"/>
        <v>0</v>
      </c>
      <c r="AH110" s="173">
        <f t="shared" si="19"/>
        <v>0</v>
      </c>
      <c r="AI110" s="173">
        <f t="shared" si="20"/>
        <v>0</v>
      </c>
      <c r="AJ110" s="173">
        <f t="shared" si="21"/>
        <v>0</v>
      </c>
      <c r="AK110" s="369">
        <f t="shared" si="22"/>
        <v>0</v>
      </c>
      <c r="AL110" s="173"/>
      <c r="AM110" s="173">
        <f t="shared" si="23"/>
        <v>0</v>
      </c>
      <c r="AN110" s="173">
        <f t="shared" si="24"/>
        <v>0</v>
      </c>
      <c r="AO110" s="173">
        <f t="shared" si="25"/>
        <v>0</v>
      </c>
      <c r="AP110" s="173">
        <f t="shared" si="26"/>
        <v>0</v>
      </c>
      <c r="AQ110" s="173">
        <f t="shared" si="27"/>
        <v>0</v>
      </c>
      <c r="AR110" s="173">
        <f t="shared" si="28"/>
        <v>0</v>
      </c>
      <c r="AS110" s="374">
        <f t="shared" si="29"/>
        <v>0</v>
      </c>
    </row>
    <row r="111" spans="2:45" ht="18" hidden="1" thickBot="1">
      <c r="B111" s="445"/>
      <c r="C111" s="348">
        <v>28</v>
      </c>
      <c r="D111" s="113"/>
      <c r="E111" s="256"/>
      <c r="F111" s="111"/>
      <c r="G111" s="131"/>
      <c r="H111" s="131"/>
      <c r="I111" s="112">
        <v>3</v>
      </c>
      <c r="J111" s="153"/>
      <c r="K111" s="154"/>
      <c r="L111" s="155"/>
      <c r="M111" s="147"/>
      <c r="N111" s="419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19">
        <f>SUM(N111,P111,R111,T111,V111,X111,-AK111)</f>
        <v>0</v>
      </c>
      <c r="AA111" s="420">
        <f>SUM(O111,Q111,S111,U111,W111,Y111,-AS111)</f>
        <v>0</v>
      </c>
      <c r="AB111" s="421">
        <f>SUM(Z111:AA111)</f>
        <v>0</v>
      </c>
      <c r="AD111" s="134">
        <f t="shared" si="15"/>
        <v>0</v>
      </c>
      <c r="AE111" s="375">
        <f t="shared" si="16"/>
        <v>0</v>
      </c>
      <c r="AF111" s="173">
        <f t="shared" si="17"/>
        <v>0</v>
      </c>
      <c r="AG111" s="173">
        <f t="shared" si="18"/>
        <v>0</v>
      </c>
      <c r="AH111" s="173">
        <f t="shared" si="19"/>
        <v>0</v>
      </c>
      <c r="AI111" s="173">
        <f t="shared" si="20"/>
        <v>0</v>
      </c>
      <c r="AJ111" s="173">
        <f t="shared" si="21"/>
        <v>0</v>
      </c>
      <c r="AK111" s="369">
        <f t="shared" si="22"/>
        <v>0</v>
      </c>
      <c r="AL111" s="173"/>
      <c r="AM111" s="173">
        <f t="shared" si="23"/>
        <v>0</v>
      </c>
      <c r="AN111" s="173">
        <f t="shared" si="24"/>
        <v>0</v>
      </c>
      <c r="AO111" s="173">
        <f t="shared" si="25"/>
        <v>0</v>
      </c>
      <c r="AP111" s="173">
        <f t="shared" si="26"/>
        <v>0</v>
      </c>
      <c r="AQ111" s="173">
        <f t="shared" si="27"/>
        <v>0</v>
      </c>
      <c r="AR111" s="173">
        <f t="shared" si="28"/>
        <v>0</v>
      </c>
      <c r="AS111" s="374">
        <f t="shared" si="29"/>
        <v>0</v>
      </c>
    </row>
    <row r="112" spans="2:45" ht="18" hidden="1" thickBot="1">
      <c r="B112" s="445"/>
      <c r="C112" s="348">
        <v>29</v>
      </c>
      <c r="D112" s="113"/>
      <c r="E112" s="256"/>
      <c r="F112" s="111"/>
      <c r="G112" s="131"/>
      <c r="H112" s="131"/>
      <c r="I112" s="112">
        <v>3</v>
      </c>
      <c r="J112" s="153"/>
      <c r="K112" s="154"/>
      <c r="L112" s="155"/>
      <c r="M112" s="147"/>
      <c r="N112" s="419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19">
        <f>SUM(N112,P112,R112,T112,V112,X112,-AK112)</f>
        <v>0</v>
      </c>
      <c r="AA112" s="420">
        <f>SUM(O112,Q112,S112,U112,W112,Y112,-AS112)</f>
        <v>0</v>
      </c>
      <c r="AB112" s="421">
        <f>SUM(Z112:AA112)</f>
        <v>0</v>
      </c>
      <c r="AD112" s="134">
        <f t="shared" si="15"/>
        <v>0</v>
      </c>
      <c r="AE112" s="375">
        <f t="shared" si="16"/>
        <v>0</v>
      </c>
      <c r="AF112" s="173">
        <f t="shared" si="17"/>
        <v>0</v>
      </c>
      <c r="AG112" s="173">
        <f t="shared" si="18"/>
        <v>0</v>
      </c>
      <c r="AH112" s="173">
        <f t="shared" si="19"/>
        <v>0</v>
      </c>
      <c r="AI112" s="173">
        <f t="shared" si="20"/>
        <v>0</v>
      </c>
      <c r="AJ112" s="173">
        <f t="shared" si="21"/>
        <v>0</v>
      </c>
      <c r="AK112" s="369">
        <f t="shared" si="22"/>
        <v>0</v>
      </c>
      <c r="AL112" s="173"/>
      <c r="AM112" s="173">
        <f t="shared" si="23"/>
        <v>0</v>
      </c>
      <c r="AN112" s="173">
        <f t="shared" si="24"/>
        <v>0</v>
      </c>
      <c r="AO112" s="173">
        <f t="shared" si="25"/>
        <v>0</v>
      </c>
      <c r="AP112" s="173">
        <f t="shared" si="26"/>
        <v>0</v>
      </c>
      <c r="AQ112" s="173">
        <f t="shared" si="27"/>
        <v>0</v>
      </c>
      <c r="AR112" s="173">
        <f t="shared" si="28"/>
        <v>0</v>
      </c>
      <c r="AS112" s="374">
        <f t="shared" si="29"/>
        <v>0</v>
      </c>
    </row>
    <row r="113" spans="2:45" ht="18" hidden="1" thickBot="1">
      <c r="B113" s="445"/>
      <c r="C113" s="348">
        <v>30</v>
      </c>
      <c r="D113" s="113"/>
      <c r="E113" s="256"/>
      <c r="F113" s="111"/>
      <c r="G113" s="131"/>
      <c r="H113" s="131"/>
      <c r="I113" s="112">
        <v>3</v>
      </c>
      <c r="J113" s="153"/>
      <c r="K113" s="154"/>
      <c r="L113" s="155"/>
      <c r="M113" s="147"/>
      <c r="N113" s="419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19">
        <f>SUM(N113,P113,R113,T113,V113,X113,-AK113)</f>
        <v>0</v>
      </c>
      <c r="AA113" s="420">
        <f>SUM(O113,Q113,S113,U113,W113,Y113,-AS113)</f>
        <v>0</v>
      </c>
      <c r="AB113" s="421">
        <f>SUM(Z113:AA113)</f>
        <v>0</v>
      </c>
      <c r="AD113" s="134">
        <f t="shared" si="15"/>
        <v>0</v>
      </c>
      <c r="AE113" s="375">
        <f t="shared" si="16"/>
        <v>0</v>
      </c>
      <c r="AF113" s="173">
        <f t="shared" si="17"/>
        <v>0</v>
      </c>
      <c r="AG113" s="173">
        <f t="shared" si="18"/>
        <v>0</v>
      </c>
      <c r="AH113" s="173">
        <f t="shared" si="19"/>
        <v>0</v>
      </c>
      <c r="AI113" s="173">
        <f t="shared" si="20"/>
        <v>0</v>
      </c>
      <c r="AJ113" s="173">
        <f t="shared" si="21"/>
        <v>0</v>
      </c>
      <c r="AK113" s="369">
        <f t="shared" si="22"/>
        <v>0</v>
      </c>
      <c r="AL113" s="173"/>
      <c r="AM113" s="173">
        <f t="shared" si="23"/>
        <v>0</v>
      </c>
      <c r="AN113" s="173">
        <f t="shared" si="24"/>
        <v>0</v>
      </c>
      <c r="AO113" s="173">
        <f t="shared" si="25"/>
        <v>0</v>
      </c>
      <c r="AP113" s="173">
        <f t="shared" si="26"/>
        <v>0</v>
      </c>
      <c r="AQ113" s="173">
        <f t="shared" si="27"/>
        <v>0</v>
      </c>
      <c r="AR113" s="173">
        <f t="shared" si="28"/>
        <v>0</v>
      </c>
      <c r="AS113" s="374">
        <f t="shared" si="29"/>
        <v>0</v>
      </c>
    </row>
    <row r="114" spans="2:45" ht="16.5" hidden="1" thickBot="1">
      <c r="B114" s="445"/>
      <c r="C114" s="348">
        <v>31</v>
      </c>
      <c r="D114" s="113"/>
      <c r="E114" s="256"/>
      <c r="F114" s="111"/>
      <c r="G114" s="131"/>
      <c r="H114" s="131"/>
      <c r="I114" s="112">
        <v>3</v>
      </c>
      <c r="J114" s="153"/>
      <c r="K114" s="154"/>
      <c r="L114" s="155"/>
      <c r="M114" s="147"/>
      <c r="N114" s="419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19">
        <f>SUM(N114,P114,R114,T114,V114,X114,-AK114)</f>
        <v>0</v>
      </c>
      <c r="AA114" s="420">
        <f>SUM(O114,Q114,S114,U114,W114,Y114,-AS114)</f>
        <v>0</v>
      </c>
      <c r="AB114" s="421">
        <f>SUM(Z114:AA114)</f>
        <v>0</v>
      </c>
      <c r="AD114" s="134">
        <f t="shared" si="15"/>
        <v>0</v>
      </c>
      <c r="AE114" s="375">
        <f t="shared" si="16"/>
        <v>0</v>
      </c>
      <c r="AF114" s="173">
        <f t="shared" si="17"/>
        <v>0</v>
      </c>
      <c r="AG114" s="173">
        <f t="shared" si="18"/>
        <v>0</v>
      </c>
      <c r="AH114" s="173">
        <f t="shared" si="19"/>
        <v>0</v>
      </c>
      <c r="AI114" s="173">
        <f t="shared" si="20"/>
        <v>0</v>
      </c>
      <c r="AJ114" s="173">
        <f t="shared" si="21"/>
        <v>0</v>
      </c>
      <c r="AK114" s="369">
        <f t="shared" si="22"/>
        <v>0</v>
      </c>
      <c r="AL114" s="173"/>
      <c r="AM114" s="173">
        <f t="shared" si="23"/>
        <v>0</v>
      </c>
      <c r="AN114" s="173">
        <f t="shared" si="24"/>
        <v>0</v>
      </c>
      <c r="AO114" s="173">
        <f t="shared" si="25"/>
        <v>0</v>
      </c>
      <c r="AP114" s="173">
        <f t="shared" si="26"/>
        <v>0</v>
      </c>
      <c r="AQ114" s="173">
        <f t="shared" si="27"/>
        <v>0</v>
      </c>
      <c r="AR114" s="173">
        <f t="shared" si="28"/>
        <v>0</v>
      </c>
      <c r="AS114" s="374">
        <f t="shared" si="29"/>
        <v>0</v>
      </c>
    </row>
    <row r="115" spans="2:45" ht="18" hidden="1" thickBot="1">
      <c r="B115" s="445"/>
      <c r="C115" s="348">
        <v>32</v>
      </c>
      <c r="D115" s="113"/>
      <c r="E115" s="256"/>
      <c r="F115" s="111"/>
      <c r="G115" s="131"/>
      <c r="H115" s="131"/>
      <c r="I115" s="112">
        <v>3</v>
      </c>
      <c r="J115" s="153"/>
      <c r="K115" s="154"/>
      <c r="L115" s="155"/>
      <c r="M115" s="147"/>
      <c r="N115" s="419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19">
        <f>SUM(N115,P115,R115,T115,V115,X115,-AK115)</f>
        <v>0</v>
      </c>
      <c r="AA115" s="420">
        <f>SUM(O115,Q115,S115,U115,W115,Y115,-AS115)</f>
        <v>0</v>
      </c>
      <c r="AB115" s="421">
        <f>SUM(Z115:AA115)</f>
        <v>0</v>
      </c>
      <c r="AD115" s="134">
        <f t="shared" si="15"/>
        <v>0</v>
      </c>
      <c r="AE115" s="375">
        <f t="shared" si="16"/>
        <v>0</v>
      </c>
      <c r="AF115" s="173">
        <f t="shared" si="17"/>
        <v>0</v>
      </c>
      <c r="AG115" s="173">
        <f t="shared" si="18"/>
        <v>0</v>
      </c>
      <c r="AH115" s="173">
        <f t="shared" si="19"/>
        <v>0</v>
      </c>
      <c r="AI115" s="173">
        <f t="shared" si="20"/>
        <v>0</v>
      </c>
      <c r="AJ115" s="173">
        <f t="shared" si="21"/>
        <v>0</v>
      </c>
      <c r="AK115" s="369">
        <f t="shared" si="22"/>
        <v>0</v>
      </c>
      <c r="AL115" s="173"/>
      <c r="AM115" s="173">
        <f t="shared" si="23"/>
        <v>0</v>
      </c>
      <c r="AN115" s="173">
        <f t="shared" si="24"/>
        <v>0</v>
      </c>
      <c r="AO115" s="173">
        <f t="shared" si="25"/>
        <v>0</v>
      </c>
      <c r="AP115" s="173">
        <f t="shared" si="26"/>
        <v>0</v>
      </c>
      <c r="AQ115" s="173">
        <f t="shared" si="27"/>
        <v>0</v>
      </c>
      <c r="AR115" s="173">
        <f t="shared" si="28"/>
        <v>0</v>
      </c>
      <c r="AS115" s="374">
        <f t="shared" si="29"/>
        <v>0</v>
      </c>
    </row>
    <row r="116" spans="2:45" ht="18" hidden="1" thickBot="1">
      <c r="B116" s="445"/>
      <c r="C116" s="348">
        <v>33</v>
      </c>
      <c r="D116" s="113"/>
      <c r="E116" s="256"/>
      <c r="F116" s="111"/>
      <c r="G116" s="131"/>
      <c r="H116" s="131"/>
      <c r="I116" s="112">
        <v>3</v>
      </c>
      <c r="J116" s="153"/>
      <c r="K116" s="154"/>
      <c r="L116" s="155"/>
      <c r="M116" s="147"/>
      <c r="N116" s="419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19">
        <f>SUM(N116,P116,R116,T116,V116,X116,-AK116)</f>
        <v>0</v>
      </c>
      <c r="AA116" s="420">
        <f>SUM(O116,Q116,S116,U116,W116,Y116,-AS116)</f>
        <v>0</v>
      </c>
      <c r="AB116" s="421">
        <f>SUM(Z116:AA116)</f>
        <v>0</v>
      </c>
      <c r="AD116" s="134">
        <f t="shared" si="15"/>
        <v>0</v>
      </c>
      <c r="AE116" s="375">
        <f t="shared" si="16"/>
        <v>0</v>
      </c>
      <c r="AF116" s="173">
        <f t="shared" si="17"/>
        <v>0</v>
      </c>
      <c r="AG116" s="173">
        <f t="shared" si="18"/>
        <v>0</v>
      </c>
      <c r="AH116" s="173">
        <f t="shared" si="19"/>
        <v>0</v>
      </c>
      <c r="AI116" s="173">
        <f t="shared" si="20"/>
        <v>0</v>
      </c>
      <c r="AJ116" s="173">
        <f t="shared" si="21"/>
        <v>0</v>
      </c>
      <c r="AK116" s="369">
        <f t="shared" si="22"/>
        <v>0</v>
      </c>
      <c r="AL116" s="173"/>
      <c r="AM116" s="173">
        <f t="shared" si="23"/>
        <v>0</v>
      </c>
      <c r="AN116" s="173">
        <f t="shared" si="24"/>
        <v>0</v>
      </c>
      <c r="AO116" s="173">
        <f t="shared" si="25"/>
        <v>0</v>
      </c>
      <c r="AP116" s="173">
        <f t="shared" si="26"/>
        <v>0</v>
      </c>
      <c r="AQ116" s="173">
        <f t="shared" si="27"/>
        <v>0</v>
      </c>
      <c r="AR116" s="173">
        <f t="shared" si="28"/>
        <v>0</v>
      </c>
      <c r="AS116" s="374">
        <f t="shared" si="29"/>
        <v>0</v>
      </c>
    </row>
    <row r="117" spans="2:45" ht="18" hidden="1" thickBot="1">
      <c r="B117" s="445"/>
      <c r="C117" s="348">
        <v>34</v>
      </c>
      <c r="D117" s="113"/>
      <c r="E117" s="256"/>
      <c r="F117" s="111"/>
      <c r="G117" s="131"/>
      <c r="H117" s="131"/>
      <c r="I117" s="112">
        <v>3</v>
      </c>
      <c r="J117" s="153"/>
      <c r="K117" s="154"/>
      <c r="L117" s="155"/>
      <c r="M117" s="147"/>
      <c r="N117" s="419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19">
        <f>SUM(N117,P117,R117,T117,V117,X117,-AK117)</f>
        <v>0</v>
      </c>
      <c r="AA117" s="420">
        <f>SUM(O117,Q117,S117,U117,W117,Y117,-AS117)</f>
        <v>0</v>
      </c>
      <c r="AB117" s="421">
        <f>SUM(Z117:AA117)</f>
        <v>0</v>
      </c>
      <c r="AD117" s="134">
        <f t="shared" si="15"/>
        <v>0</v>
      </c>
      <c r="AE117" s="375">
        <f t="shared" si="16"/>
        <v>0</v>
      </c>
      <c r="AF117" s="173">
        <f t="shared" si="17"/>
        <v>0</v>
      </c>
      <c r="AG117" s="173">
        <f t="shared" si="18"/>
        <v>0</v>
      </c>
      <c r="AH117" s="173">
        <f t="shared" si="19"/>
        <v>0</v>
      </c>
      <c r="AI117" s="173">
        <f t="shared" si="20"/>
        <v>0</v>
      </c>
      <c r="AJ117" s="173">
        <f t="shared" si="21"/>
        <v>0</v>
      </c>
      <c r="AK117" s="369">
        <f t="shared" si="22"/>
        <v>0</v>
      </c>
      <c r="AL117" s="173"/>
      <c r="AM117" s="173">
        <f t="shared" si="23"/>
        <v>0</v>
      </c>
      <c r="AN117" s="173">
        <f t="shared" si="24"/>
        <v>0</v>
      </c>
      <c r="AO117" s="173">
        <f t="shared" si="25"/>
        <v>0</v>
      </c>
      <c r="AP117" s="173">
        <f t="shared" si="26"/>
        <v>0</v>
      </c>
      <c r="AQ117" s="173">
        <f t="shared" si="27"/>
        <v>0</v>
      </c>
      <c r="AR117" s="173">
        <f t="shared" si="28"/>
        <v>0</v>
      </c>
      <c r="AS117" s="374">
        <f t="shared" si="29"/>
        <v>0</v>
      </c>
    </row>
    <row r="118" spans="2:45" ht="18" hidden="1" thickBot="1">
      <c r="B118" s="445"/>
      <c r="C118" s="348">
        <v>35</v>
      </c>
      <c r="D118" s="113"/>
      <c r="E118" s="256"/>
      <c r="F118" s="111"/>
      <c r="G118" s="131"/>
      <c r="H118" s="131"/>
      <c r="I118" s="112">
        <v>3</v>
      </c>
      <c r="J118" s="153"/>
      <c r="K118" s="154"/>
      <c r="L118" s="155"/>
      <c r="M118" s="147"/>
      <c r="N118" s="419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19">
        <f>SUM(N118,P118,R118,T118,V118,X118,-AK118)</f>
        <v>0</v>
      </c>
      <c r="AA118" s="420">
        <f>SUM(O118,Q118,S118,U118,W118,Y118,-AS118)</f>
        <v>0</v>
      </c>
      <c r="AB118" s="421">
        <f>SUM(Z118:AA118)</f>
        <v>0</v>
      </c>
      <c r="AD118" s="134">
        <f t="shared" si="15"/>
        <v>0</v>
      </c>
      <c r="AE118" s="375">
        <f t="shared" si="16"/>
        <v>0</v>
      </c>
      <c r="AF118" s="173">
        <f t="shared" si="17"/>
        <v>0</v>
      </c>
      <c r="AG118" s="173">
        <f t="shared" si="18"/>
        <v>0</v>
      </c>
      <c r="AH118" s="173">
        <f t="shared" si="19"/>
        <v>0</v>
      </c>
      <c r="AI118" s="173">
        <f t="shared" si="20"/>
        <v>0</v>
      </c>
      <c r="AJ118" s="173">
        <f t="shared" si="21"/>
        <v>0</v>
      </c>
      <c r="AK118" s="369">
        <f t="shared" si="22"/>
        <v>0</v>
      </c>
      <c r="AL118" s="173"/>
      <c r="AM118" s="173">
        <f t="shared" si="23"/>
        <v>0</v>
      </c>
      <c r="AN118" s="173">
        <f t="shared" si="24"/>
        <v>0</v>
      </c>
      <c r="AO118" s="173">
        <f t="shared" si="25"/>
        <v>0</v>
      </c>
      <c r="AP118" s="173">
        <f t="shared" si="26"/>
        <v>0</v>
      </c>
      <c r="AQ118" s="173">
        <f t="shared" si="27"/>
        <v>0</v>
      </c>
      <c r="AR118" s="173">
        <f t="shared" si="28"/>
        <v>0</v>
      </c>
      <c r="AS118" s="374">
        <f t="shared" si="29"/>
        <v>0</v>
      </c>
    </row>
    <row r="119" spans="2:45" ht="18" hidden="1" thickBot="1">
      <c r="B119" s="445"/>
      <c r="C119" s="348">
        <v>36</v>
      </c>
      <c r="D119" s="113"/>
      <c r="E119" s="256"/>
      <c r="F119" s="111"/>
      <c r="G119" s="131"/>
      <c r="H119" s="131"/>
      <c r="I119" s="112">
        <v>3</v>
      </c>
      <c r="J119" s="153"/>
      <c r="K119" s="154"/>
      <c r="L119" s="155"/>
      <c r="M119" s="147"/>
      <c r="N119" s="419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19">
        <f>SUM(N119,P119,R119,T119,V119,X119,-AK119)</f>
        <v>0</v>
      </c>
      <c r="AA119" s="420">
        <f>SUM(O119,Q119,S119,U119,W119,Y119,-AS119)</f>
        <v>0</v>
      </c>
      <c r="AB119" s="421">
        <f>SUM(Z119:AA119)</f>
        <v>0</v>
      </c>
      <c r="AD119" s="134">
        <f t="shared" si="15"/>
        <v>0</v>
      </c>
      <c r="AE119" s="375">
        <f t="shared" si="16"/>
        <v>0</v>
      </c>
      <c r="AF119" s="173">
        <f t="shared" si="17"/>
        <v>0</v>
      </c>
      <c r="AG119" s="173">
        <f t="shared" si="18"/>
        <v>0</v>
      </c>
      <c r="AH119" s="173">
        <f t="shared" si="19"/>
        <v>0</v>
      </c>
      <c r="AI119" s="173">
        <f t="shared" si="20"/>
        <v>0</v>
      </c>
      <c r="AJ119" s="173">
        <f t="shared" si="21"/>
        <v>0</v>
      </c>
      <c r="AK119" s="369">
        <f t="shared" si="22"/>
        <v>0</v>
      </c>
      <c r="AL119" s="173"/>
      <c r="AM119" s="173">
        <f t="shared" si="23"/>
        <v>0</v>
      </c>
      <c r="AN119" s="173">
        <f t="shared" si="24"/>
        <v>0</v>
      </c>
      <c r="AO119" s="173">
        <f t="shared" si="25"/>
        <v>0</v>
      </c>
      <c r="AP119" s="173">
        <f t="shared" si="26"/>
        <v>0</v>
      </c>
      <c r="AQ119" s="173">
        <f t="shared" si="27"/>
        <v>0</v>
      </c>
      <c r="AR119" s="173">
        <f t="shared" si="28"/>
        <v>0</v>
      </c>
      <c r="AS119" s="374">
        <f t="shared" si="29"/>
        <v>0</v>
      </c>
    </row>
    <row r="120" spans="2:45" ht="18" hidden="1" thickBot="1">
      <c r="B120" s="445"/>
      <c r="C120" s="348">
        <v>37</v>
      </c>
      <c r="D120" s="113"/>
      <c r="E120" s="256"/>
      <c r="F120" s="111"/>
      <c r="G120" s="131"/>
      <c r="H120" s="131"/>
      <c r="I120" s="112">
        <v>3</v>
      </c>
      <c r="J120" s="153"/>
      <c r="K120" s="154"/>
      <c r="L120" s="155"/>
      <c r="M120" s="147"/>
      <c r="N120" s="419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19">
        <f>SUM(N120,P120,R120,T120,V120,X120,-AK120)</f>
        <v>0</v>
      </c>
      <c r="AA120" s="420">
        <f>SUM(O120,Q120,S120,U120,W120,Y120,-AS120)</f>
        <v>0</v>
      </c>
      <c r="AB120" s="421">
        <f>SUM(Z120:AA120)</f>
        <v>0</v>
      </c>
      <c r="AD120" s="134">
        <f t="shared" si="15"/>
        <v>0</v>
      </c>
      <c r="AE120" s="375">
        <f t="shared" si="16"/>
        <v>0</v>
      </c>
      <c r="AF120" s="173">
        <f t="shared" si="17"/>
        <v>0</v>
      </c>
      <c r="AG120" s="173">
        <f t="shared" si="18"/>
        <v>0</v>
      </c>
      <c r="AH120" s="173">
        <f t="shared" si="19"/>
        <v>0</v>
      </c>
      <c r="AI120" s="173">
        <f t="shared" si="20"/>
        <v>0</v>
      </c>
      <c r="AJ120" s="173">
        <f t="shared" si="21"/>
        <v>0</v>
      </c>
      <c r="AK120" s="369">
        <f t="shared" si="22"/>
        <v>0</v>
      </c>
      <c r="AL120" s="173"/>
      <c r="AM120" s="173">
        <f t="shared" si="23"/>
        <v>0</v>
      </c>
      <c r="AN120" s="173">
        <f t="shared" si="24"/>
        <v>0</v>
      </c>
      <c r="AO120" s="173">
        <f t="shared" si="25"/>
        <v>0</v>
      </c>
      <c r="AP120" s="173">
        <f t="shared" si="26"/>
        <v>0</v>
      </c>
      <c r="AQ120" s="173">
        <f t="shared" si="27"/>
        <v>0</v>
      </c>
      <c r="AR120" s="173">
        <f t="shared" si="28"/>
        <v>0</v>
      </c>
      <c r="AS120" s="374">
        <f t="shared" si="29"/>
        <v>0</v>
      </c>
    </row>
    <row r="121" spans="2:45" ht="18" hidden="1" thickBot="1">
      <c r="B121" s="445"/>
      <c r="C121" s="348">
        <v>38</v>
      </c>
      <c r="D121" s="113"/>
      <c r="E121" s="256"/>
      <c r="F121" s="111"/>
      <c r="G121" s="131"/>
      <c r="H121" s="131"/>
      <c r="I121" s="112">
        <v>3</v>
      </c>
      <c r="J121" s="153"/>
      <c r="K121" s="154"/>
      <c r="L121" s="155"/>
      <c r="M121" s="147"/>
      <c r="N121" s="419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19">
        <f>SUM(N121,P121,R121,T121,V121,X121,-AK121)</f>
        <v>0</v>
      </c>
      <c r="AA121" s="420">
        <f>SUM(O121,Q121,S121,U121,W121,Y121,-AS121)</f>
        <v>0</v>
      </c>
      <c r="AB121" s="421">
        <f>SUM(Z121:AA121)</f>
        <v>0</v>
      </c>
      <c r="AD121" s="134">
        <f t="shared" si="15"/>
        <v>0</v>
      </c>
      <c r="AE121" s="375">
        <f t="shared" si="16"/>
        <v>0</v>
      </c>
      <c r="AF121" s="173">
        <f t="shared" si="17"/>
        <v>0</v>
      </c>
      <c r="AG121" s="173">
        <f t="shared" si="18"/>
        <v>0</v>
      </c>
      <c r="AH121" s="173">
        <f t="shared" si="19"/>
        <v>0</v>
      </c>
      <c r="AI121" s="173">
        <f t="shared" si="20"/>
        <v>0</v>
      </c>
      <c r="AJ121" s="173">
        <f t="shared" si="21"/>
        <v>0</v>
      </c>
      <c r="AK121" s="369">
        <f t="shared" si="22"/>
        <v>0</v>
      </c>
      <c r="AL121" s="173"/>
      <c r="AM121" s="173">
        <f t="shared" si="23"/>
        <v>0</v>
      </c>
      <c r="AN121" s="173">
        <f t="shared" si="24"/>
        <v>0</v>
      </c>
      <c r="AO121" s="173">
        <f t="shared" si="25"/>
        <v>0</v>
      </c>
      <c r="AP121" s="173">
        <f t="shared" si="26"/>
        <v>0</v>
      </c>
      <c r="AQ121" s="173">
        <f t="shared" si="27"/>
        <v>0</v>
      </c>
      <c r="AR121" s="173">
        <f t="shared" si="28"/>
        <v>0</v>
      </c>
      <c r="AS121" s="374">
        <f t="shared" si="29"/>
        <v>0</v>
      </c>
    </row>
    <row r="122" spans="2:45" ht="18" hidden="1" thickBot="1">
      <c r="B122" s="445"/>
      <c r="C122" s="348">
        <v>39</v>
      </c>
      <c r="D122" s="113"/>
      <c r="E122" s="256"/>
      <c r="F122" s="111"/>
      <c r="G122" s="131"/>
      <c r="H122" s="131"/>
      <c r="I122" s="112">
        <v>3</v>
      </c>
      <c r="J122" s="153"/>
      <c r="K122" s="154"/>
      <c r="L122" s="155"/>
      <c r="M122" s="147"/>
      <c r="N122" s="419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19">
        <f>SUM(N122,P122,R122,T122,V122,X122,-AK122)</f>
        <v>0</v>
      </c>
      <c r="AA122" s="420">
        <f>SUM(O122,Q122,S122,U122,W122,Y122,-AS122)</f>
        <v>0</v>
      </c>
      <c r="AB122" s="421">
        <f>SUM(Z122:AA122)</f>
        <v>0</v>
      </c>
      <c r="AD122" s="134">
        <f t="shared" si="15"/>
        <v>0</v>
      </c>
      <c r="AE122" s="375">
        <f t="shared" si="16"/>
        <v>0</v>
      </c>
      <c r="AF122" s="173">
        <f t="shared" si="17"/>
        <v>0</v>
      </c>
      <c r="AG122" s="173">
        <f t="shared" si="18"/>
        <v>0</v>
      </c>
      <c r="AH122" s="173">
        <f t="shared" si="19"/>
        <v>0</v>
      </c>
      <c r="AI122" s="173">
        <f t="shared" si="20"/>
        <v>0</v>
      </c>
      <c r="AJ122" s="173">
        <f t="shared" si="21"/>
        <v>0</v>
      </c>
      <c r="AK122" s="369">
        <f t="shared" si="22"/>
        <v>0</v>
      </c>
      <c r="AL122" s="173"/>
      <c r="AM122" s="173">
        <f t="shared" si="23"/>
        <v>0</v>
      </c>
      <c r="AN122" s="173">
        <f t="shared" si="24"/>
        <v>0</v>
      </c>
      <c r="AO122" s="173">
        <f t="shared" si="25"/>
        <v>0</v>
      </c>
      <c r="AP122" s="173">
        <f t="shared" si="26"/>
        <v>0</v>
      </c>
      <c r="AQ122" s="173">
        <f t="shared" si="27"/>
        <v>0</v>
      </c>
      <c r="AR122" s="173">
        <f t="shared" si="28"/>
        <v>0</v>
      </c>
      <c r="AS122" s="374">
        <f t="shared" si="29"/>
        <v>0</v>
      </c>
    </row>
    <row r="123" spans="2:45" ht="18" hidden="1" thickBot="1">
      <c r="B123" s="445"/>
      <c r="C123" s="348">
        <v>40</v>
      </c>
      <c r="D123" s="113"/>
      <c r="E123" s="256"/>
      <c r="F123" s="111"/>
      <c r="G123" s="131"/>
      <c r="H123" s="131"/>
      <c r="I123" s="112">
        <v>3</v>
      </c>
      <c r="J123" s="153"/>
      <c r="K123" s="154"/>
      <c r="L123" s="155"/>
      <c r="M123" s="147"/>
      <c r="N123" s="419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19">
        <f>SUM(N123,P123,R123,T123,V123,X123,-AK123)</f>
        <v>0</v>
      </c>
      <c r="AA123" s="420">
        <f>SUM(O123,Q123,S123,U123,W123,Y123,-AS123)</f>
        <v>0</v>
      </c>
      <c r="AB123" s="421">
        <f>SUM(Z123:AA123)</f>
        <v>0</v>
      </c>
      <c r="AD123" s="134">
        <f t="shared" si="15"/>
        <v>0</v>
      </c>
      <c r="AE123" s="375">
        <f t="shared" si="16"/>
        <v>0</v>
      </c>
      <c r="AF123" s="173">
        <f t="shared" si="17"/>
        <v>0</v>
      </c>
      <c r="AG123" s="173">
        <f t="shared" si="18"/>
        <v>0</v>
      </c>
      <c r="AH123" s="173">
        <f t="shared" si="19"/>
        <v>0</v>
      </c>
      <c r="AI123" s="173">
        <f t="shared" si="20"/>
        <v>0</v>
      </c>
      <c r="AJ123" s="173">
        <f t="shared" si="21"/>
        <v>0</v>
      </c>
      <c r="AK123" s="369">
        <f t="shared" si="22"/>
        <v>0</v>
      </c>
      <c r="AL123" s="173"/>
      <c r="AM123" s="173">
        <f t="shared" si="23"/>
        <v>0</v>
      </c>
      <c r="AN123" s="173">
        <f t="shared" si="24"/>
        <v>0</v>
      </c>
      <c r="AO123" s="173">
        <f t="shared" si="25"/>
        <v>0</v>
      </c>
      <c r="AP123" s="173">
        <f t="shared" si="26"/>
        <v>0</v>
      </c>
      <c r="AQ123" s="173">
        <f t="shared" si="27"/>
        <v>0</v>
      </c>
      <c r="AR123" s="173">
        <f t="shared" si="28"/>
        <v>0</v>
      </c>
      <c r="AS123" s="374">
        <f t="shared" si="29"/>
        <v>0</v>
      </c>
    </row>
    <row r="124" spans="2:45" ht="16.5" customHeight="1">
      <c r="B124" s="515" t="s">
        <v>208</v>
      </c>
      <c r="C124" s="347">
        <v>1</v>
      </c>
      <c r="D124" s="105">
        <v>0</v>
      </c>
      <c r="E124" s="255">
        <v>0</v>
      </c>
      <c r="F124" s="106">
        <v>0</v>
      </c>
      <c r="G124" s="132"/>
      <c r="H124" s="132"/>
      <c r="I124" s="115">
        <v>4</v>
      </c>
      <c r="J124" s="151"/>
      <c r="K124" s="380"/>
      <c r="L124" s="152"/>
      <c r="M124" s="146"/>
      <c r="N124" s="416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6">
        <f>SUM(N124,P124,R124,T124,V124,X124,-AK124)</f>
        <v>0</v>
      </c>
      <c r="AA124" s="417">
        <f>SUM(O124,Q124,S124,U124,W124,Y124,-AS124)</f>
        <v>0</v>
      </c>
      <c r="AB124" s="418">
        <f>SUM(Z124:AA124)</f>
        <v>0</v>
      </c>
      <c r="AD124" s="134">
        <f t="shared" si="15"/>
        <v>0</v>
      </c>
      <c r="AE124" s="375">
        <f t="shared" si="16"/>
        <v>0</v>
      </c>
      <c r="AF124" s="173">
        <f t="shared" si="17"/>
        <v>0</v>
      </c>
      <c r="AG124" s="173">
        <f t="shared" si="18"/>
        <v>0</v>
      </c>
      <c r="AH124" s="173">
        <f t="shared" si="19"/>
        <v>0</v>
      </c>
      <c r="AI124" s="173">
        <f t="shared" si="20"/>
        <v>0</v>
      </c>
      <c r="AJ124" s="173">
        <f t="shared" si="21"/>
        <v>0</v>
      </c>
      <c r="AK124" s="369">
        <f t="shared" si="22"/>
        <v>0</v>
      </c>
      <c r="AL124" s="173"/>
      <c r="AM124" s="173">
        <f t="shared" si="23"/>
        <v>0</v>
      </c>
      <c r="AN124" s="173">
        <f t="shared" si="24"/>
        <v>0</v>
      </c>
      <c r="AO124" s="173">
        <f t="shared" si="25"/>
        <v>0</v>
      </c>
      <c r="AP124" s="173">
        <f t="shared" si="26"/>
        <v>0</v>
      </c>
      <c r="AQ124" s="173">
        <f t="shared" si="27"/>
        <v>0</v>
      </c>
      <c r="AR124" s="173">
        <f t="shared" si="28"/>
        <v>0</v>
      </c>
      <c r="AS124" s="374">
        <f t="shared" si="29"/>
        <v>0</v>
      </c>
    </row>
    <row r="125" spans="2:45" ht="15">
      <c r="B125" s="516"/>
      <c r="C125" s="348">
        <v>2</v>
      </c>
      <c r="D125" s="113">
        <v>0</v>
      </c>
      <c r="E125" s="256">
        <v>0</v>
      </c>
      <c r="F125" s="111">
        <v>0</v>
      </c>
      <c r="G125" s="131"/>
      <c r="H125" s="131"/>
      <c r="I125" s="116">
        <v>4</v>
      </c>
      <c r="J125" s="153"/>
      <c r="K125" s="154"/>
      <c r="L125" s="155"/>
      <c r="M125" s="147"/>
      <c r="N125" s="419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19">
        <f>SUM(N125,P125,R125,T125,V125,X125,-AK125)</f>
        <v>0</v>
      </c>
      <c r="AA125" s="420">
        <f>SUM(O125,Q125,S125,U125,W125,Y125,-AS125)</f>
        <v>0</v>
      </c>
      <c r="AB125" s="421">
        <f>SUM(Z125:AA125)</f>
        <v>0</v>
      </c>
      <c r="AD125" s="134">
        <f t="shared" si="15"/>
        <v>0</v>
      </c>
      <c r="AE125" s="375">
        <f t="shared" si="16"/>
        <v>0</v>
      </c>
      <c r="AF125" s="173">
        <f t="shared" si="17"/>
        <v>0</v>
      </c>
      <c r="AG125" s="173">
        <f t="shared" si="18"/>
        <v>0</v>
      </c>
      <c r="AH125" s="173">
        <f t="shared" si="19"/>
        <v>0</v>
      </c>
      <c r="AI125" s="173">
        <f t="shared" si="20"/>
        <v>0</v>
      </c>
      <c r="AJ125" s="173">
        <f t="shared" si="21"/>
        <v>0</v>
      </c>
      <c r="AK125" s="369">
        <f t="shared" si="22"/>
        <v>0</v>
      </c>
      <c r="AL125" s="173"/>
      <c r="AM125" s="173">
        <f t="shared" si="23"/>
        <v>0</v>
      </c>
      <c r="AN125" s="173">
        <f t="shared" si="24"/>
        <v>0</v>
      </c>
      <c r="AO125" s="173">
        <f t="shared" si="25"/>
        <v>0</v>
      </c>
      <c r="AP125" s="173">
        <f t="shared" si="26"/>
        <v>0</v>
      </c>
      <c r="AQ125" s="173">
        <f t="shared" si="27"/>
        <v>0</v>
      </c>
      <c r="AR125" s="173">
        <f t="shared" si="28"/>
        <v>0</v>
      </c>
      <c r="AS125" s="374">
        <f t="shared" si="29"/>
        <v>0</v>
      </c>
    </row>
    <row r="126" spans="2:45" ht="15">
      <c r="B126" s="516"/>
      <c r="C126" s="348">
        <v>3</v>
      </c>
      <c r="D126" s="113">
        <v>0</v>
      </c>
      <c r="E126" s="256">
        <v>0</v>
      </c>
      <c r="F126" s="111">
        <v>0</v>
      </c>
      <c r="G126" s="131"/>
      <c r="H126" s="131"/>
      <c r="I126" s="116">
        <v>4</v>
      </c>
      <c r="J126" s="153"/>
      <c r="K126" s="154"/>
      <c r="L126" s="155"/>
      <c r="M126" s="147"/>
      <c r="N126" s="419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19">
        <f>SUM(N126,P126,R126,T126,V126,X126,-AK126)</f>
        <v>0</v>
      </c>
      <c r="AA126" s="420">
        <f>SUM(O126,Q126,S126,U126,W126,Y126,-AS126)</f>
        <v>0</v>
      </c>
      <c r="AB126" s="421">
        <f>SUM(Z126:AA126)</f>
        <v>0</v>
      </c>
      <c r="AD126" s="134">
        <f t="shared" si="15"/>
        <v>0</v>
      </c>
      <c r="AE126" s="375">
        <f t="shared" si="16"/>
        <v>0</v>
      </c>
      <c r="AF126" s="173">
        <f t="shared" si="17"/>
        <v>0</v>
      </c>
      <c r="AG126" s="173">
        <f t="shared" si="18"/>
        <v>0</v>
      </c>
      <c r="AH126" s="173">
        <f t="shared" si="19"/>
        <v>0</v>
      </c>
      <c r="AI126" s="173">
        <f t="shared" si="20"/>
        <v>0</v>
      </c>
      <c r="AJ126" s="173">
        <f t="shared" si="21"/>
        <v>0</v>
      </c>
      <c r="AK126" s="369">
        <f t="shared" si="22"/>
        <v>0</v>
      </c>
      <c r="AL126" s="173"/>
      <c r="AM126" s="173">
        <f t="shared" si="23"/>
        <v>0</v>
      </c>
      <c r="AN126" s="173">
        <f t="shared" si="24"/>
        <v>0</v>
      </c>
      <c r="AO126" s="173">
        <f t="shared" si="25"/>
        <v>0</v>
      </c>
      <c r="AP126" s="173">
        <f t="shared" si="26"/>
        <v>0</v>
      </c>
      <c r="AQ126" s="173">
        <f t="shared" si="27"/>
        <v>0</v>
      </c>
      <c r="AR126" s="173">
        <f t="shared" si="28"/>
        <v>0</v>
      </c>
      <c r="AS126" s="374">
        <f t="shared" si="29"/>
        <v>0</v>
      </c>
    </row>
    <row r="127" spans="2:45" ht="15">
      <c r="B127" s="516"/>
      <c r="C127" s="348">
        <v>4</v>
      </c>
      <c r="D127" s="113">
        <v>0</v>
      </c>
      <c r="E127" s="256">
        <v>0</v>
      </c>
      <c r="F127" s="111">
        <v>0</v>
      </c>
      <c r="G127" s="131"/>
      <c r="H127" s="131"/>
      <c r="I127" s="116">
        <v>4</v>
      </c>
      <c r="J127" s="153"/>
      <c r="K127" s="154"/>
      <c r="L127" s="155"/>
      <c r="M127" s="147"/>
      <c r="N127" s="419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19">
        <f>SUM(N127,P127,R127,T127,V127,X127,-AK127)</f>
        <v>0</v>
      </c>
      <c r="AA127" s="420">
        <f>SUM(O127,Q127,S127,U127,W127,Y127,-AS127)</f>
        <v>0</v>
      </c>
      <c r="AB127" s="421">
        <f>SUM(Z127:AA127)</f>
        <v>0</v>
      </c>
      <c r="AD127" s="134">
        <f t="shared" si="15"/>
        <v>0</v>
      </c>
      <c r="AE127" s="375">
        <f t="shared" si="16"/>
        <v>0</v>
      </c>
      <c r="AF127" s="173">
        <f t="shared" si="17"/>
        <v>0</v>
      </c>
      <c r="AG127" s="173">
        <f t="shared" si="18"/>
        <v>0</v>
      </c>
      <c r="AH127" s="173">
        <f t="shared" si="19"/>
        <v>0</v>
      </c>
      <c r="AI127" s="173">
        <f t="shared" si="20"/>
        <v>0</v>
      </c>
      <c r="AJ127" s="173">
        <f t="shared" si="21"/>
        <v>0</v>
      </c>
      <c r="AK127" s="369">
        <f t="shared" si="22"/>
        <v>0</v>
      </c>
      <c r="AL127" s="173"/>
      <c r="AM127" s="173">
        <f t="shared" si="23"/>
        <v>0</v>
      </c>
      <c r="AN127" s="173">
        <f t="shared" si="24"/>
        <v>0</v>
      </c>
      <c r="AO127" s="173">
        <f t="shared" si="25"/>
        <v>0</v>
      </c>
      <c r="AP127" s="173">
        <f t="shared" si="26"/>
        <v>0</v>
      </c>
      <c r="AQ127" s="173">
        <f t="shared" si="27"/>
        <v>0</v>
      </c>
      <c r="AR127" s="173">
        <f t="shared" si="28"/>
        <v>0</v>
      </c>
      <c r="AS127" s="374">
        <f t="shared" si="29"/>
        <v>0</v>
      </c>
    </row>
    <row r="128" spans="2:45" ht="15">
      <c r="B128" s="516"/>
      <c r="C128" s="348">
        <v>5</v>
      </c>
      <c r="D128" s="113">
        <v>0</v>
      </c>
      <c r="E128" s="256">
        <v>0</v>
      </c>
      <c r="F128" s="111">
        <v>0</v>
      </c>
      <c r="G128" s="131"/>
      <c r="H128" s="131"/>
      <c r="I128" s="116">
        <v>4</v>
      </c>
      <c r="J128" s="153"/>
      <c r="K128" s="154"/>
      <c r="L128" s="155"/>
      <c r="M128" s="147"/>
      <c r="N128" s="419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19">
        <f>SUM(N128,P128,R128,T128,V128,X128,-AK128)</f>
        <v>0</v>
      </c>
      <c r="AA128" s="420">
        <f>SUM(O128,Q128,S128,U128,W128,Y128,-AS128)</f>
        <v>0</v>
      </c>
      <c r="AB128" s="421">
        <f>SUM(Z128:AA128)</f>
        <v>0</v>
      </c>
      <c r="AD128" s="134">
        <f t="shared" si="15"/>
        <v>0</v>
      </c>
      <c r="AE128" s="375">
        <f t="shared" si="16"/>
        <v>0</v>
      </c>
      <c r="AF128" s="173">
        <f t="shared" si="17"/>
        <v>0</v>
      </c>
      <c r="AG128" s="173">
        <f t="shared" si="18"/>
        <v>0</v>
      </c>
      <c r="AH128" s="173">
        <f t="shared" si="19"/>
        <v>0</v>
      </c>
      <c r="AI128" s="173">
        <f t="shared" si="20"/>
        <v>0</v>
      </c>
      <c r="AJ128" s="173">
        <f t="shared" si="21"/>
        <v>0</v>
      </c>
      <c r="AK128" s="369">
        <f t="shared" si="22"/>
        <v>0</v>
      </c>
      <c r="AL128" s="173"/>
      <c r="AM128" s="173">
        <f t="shared" si="23"/>
        <v>0</v>
      </c>
      <c r="AN128" s="173">
        <f t="shared" si="24"/>
        <v>0</v>
      </c>
      <c r="AO128" s="173">
        <f t="shared" si="25"/>
        <v>0</v>
      </c>
      <c r="AP128" s="173">
        <f t="shared" si="26"/>
        <v>0</v>
      </c>
      <c r="AQ128" s="173">
        <f t="shared" si="27"/>
        <v>0</v>
      </c>
      <c r="AR128" s="173">
        <f t="shared" si="28"/>
        <v>0</v>
      </c>
      <c r="AS128" s="374">
        <f t="shared" si="29"/>
        <v>0</v>
      </c>
    </row>
    <row r="129" spans="2:45" ht="15">
      <c r="B129" s="516"/>
      <c r="C129" s="348">
        <v>6</v>
      </c>
      <c r="D129" s="113">
        <v>0</v>
      </c>
      <c r="E129" s="256">
        <v>0</v>
      </c>
      <c r="F129" s="111">
        <v>0</v>
      </c>
      <c r="G129" s="131"/>
      <c r="H129" s="131"/>
      <c r="I129" s="116">
        <v>4</v>
      </c>
      <c r="J129" s="153"/>
      <c r="K129" s="154"/>
      <c r="L129" s="155"/>
      <c r="M129" s="147"/>
      <c r="N129" s="419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19">
        <f>SUM(N129,P129,R129,T129,V129,X129,-AK129)</f>
        <v>0</v>
      </c>
      <c r="AA129" s="420">
        <f>SUM(O129,Q129,S129,U129,W129,Y129,-AS129)</f>
        <v>0</v>
      </c>
      <c r="AB129" s="421">
        <f>SUM(Z129:AA129)</f>
        <v>0</v>
      </c>
      <c r="AD129" s="134">
        <f t="shared" si="15"/>
        <v>0</v>
      </c>
      <c r="AE129" s="375">
        <f t="shared" si="16"/>
        <v>0</v>
      </c>
      <c r="AF129" s="173">
        <f t="shared" si="17"/>
        <v>0</v>
      </c>
      <c r="AG129" s="173">
        <f t="shared" si="18"/>
        <v>0</v>
      </c>
      <c r="AH129" s="173">
        <f t="shared" si="19"/>
        <v>0</v>
      </c>
      <c r="AI129" s="173">
        <f t="shared" si="20"/>
        <v>0</v>
      </c>
      <c r="AJ129" s="173">
        <f t="shared" si="21"/>
        <v>0</v>
      </c>
      <c r="AK129" s="369">
        <f t="shared" si="22"/>
        <v>0</v>
      </c>
      <c r="AL129" s="173"/>
      <c r="AM129" s="173">
        <f t="shared" si="23"/>
        <v>0</v>
      </c>
      <c r="AN129" s="173">
        <f t="shared" si="24"/>
        <v>0</v>
      </c>
      <c r="AO129" s="173">
        <f t="shared" si="25"/>
        <v>0</v>
      </c>
      <c r="AP129" s="173">
        <f t="shared" si="26"/>
        <v>0</v>
      </c>
      <c r="AQ129" s="173">
        <f t="shared" si="27"/>
        <v>0</v>
      </c>
      <c r="AR129" s="173">
        <f t="shared" si="28"/>
        <v>0</v>
      </c>
      <c r="AS129" s="374">
        <f t="shared" si="29"/>
        <v>0</v>
      </c>
    </row>
    <row r="130" spans="2:45" ht="15">
      <c r="B130" s="516"/>
      <c r="C130" s="348">
        <v>7</v>
      </c>
      <c r="D130" s="113">
        <v>0</v>
      </c>
      <c r="E130" s="256">
        <v>0</v>
      </c>
      <c r="F130" s="111">
        <v>0</v>
      </c>
      <c r="G130" s="131"/>
      <c r="H130" s="131"/>
      <c r="I130" s="116">
        <v>4</v>
      </c>
      <c r="J130" s="153"/>
      <c r="K130" s="154"/>
      <c r="L130" s="155"/>
      <c r="M130" s="147"/>
      <c r="N130" s="419"/>
      <c r="O130" s="420"/>
      <c r="P130" s="420"/>
      <c r="Q130" s="420"/>
      <c r="R130" s="420"/>
      <c r="S130" s="420"/>
      <c r="T130" s="420"/>
      <c r="U130" s="420"/>
      <c r="V130" s="420"/>
      <c r="W130" s="420"/>
      <c r="X130" s="420"/>
      <c r="Y130" s="420"/>
      <c r="Z130" s="419">
        <f>SUM(N130,P130,R130,T130,V130,X130,-AK130)</f>
        <v>0</v>
      </c>
      <c r="AA130" s="420">
        <f>SUM(O130,Q130,S130,U130,W130,Y130,-AS130)</f>
        <v>0</v>
      </c>
      <c r="AB130" s="421">
        <f>SUM(Z130:AA130)</f>
        <v>0</v>
      </c>
      <c r="AD130" s="134">
        <f t="shared" si="15"/>
        <v>0</v>
      </c>
      <c r="AE130" s="375">
        <f t="shared" si="16"/>
        <v>0</v>
      </c>
      <c r="AF130" s="173">
        <f t="shared" si="17"/>
        <v>0</v>
      </c>
      <c r="AG130" s="173">
        <f t="shared" si="18"/>
        <v>0</v>
      </c>
      <c r="AH130" s="173">
        <f t="shared" si="19"/>
        <v>0</v>
      </c>
      <c r="AI130" s="173">
        <f t="shared" si="20"/>
        <v>0</v>
      </c>
      <c r="AJ130" s="173">
        <f t="shared" si="21"/>
        <v>0</v>
      </c>
      <c r="AK130" s="369">
        <f t="shared" si="22"/>
        <v>0</v>
      </c>
      <c r="AL130" s="173"/>
      <c r="AM130" s="173">
        <f t="shared" si="23"/>
        <v>0</v>
      </c>
      <c r="AN130" s="173">
        <f t="shared" si="24"/>
        <v>0</v>
      </c>
      <c r="AO130" s="173">
        <f t="shared" si="25"/>
        <v>0</v>
      </c>
      <c r="AP130" s="173">
        <f t="shared" si="26"/>
        <v>0</v>
      </c>
      <c r="AQ130" s="173">
        <f t="shared" si="27"/>
        <v>0</v>
      </c>
      <c r="AR130" s="173">
        <f t="shared" si="28"/>
        <v>0</v>
      </c>
      <c r="AS130" s="374">
        <f t="shared" si="29"/>
        <v>0</v>
      </c>
    </row>
    <row r="131" spans="2:45" ht="15">
      <c r="B131" s="516"/>
      <c r="C131" s="348">
        <v>8</v>
      </c>
      <c r="D131" s="113">
        <v>0</v>
      </c>
      <c r="E131" s="256">
        <v>0</v>
      </c>
      <c r="F131" s="111">
        <v>0</v>
      </c>
      <c r="G131" s="131"/>
      <c r="H131" s="131"/>
      <c r="I131" s="116">
        <v>4</v>
      </c>
      <c r="J131" s="153"/>
      <c r="K131" s="154"/>
      <c r="L131" s="155"/>
      <c r="M131" s="147"/>
      <c r="N131" s="419"/>
      <c r="O131" s="420"/>
      <c r="P131" s="420"/>
      <c r="Q131" s="420"/>
      <c r="R131" s="420"/>
      <c r="S131" s="420"/>
      <c r="T131" s="420"/>
      <c r="U131" s="420"/>
      <c r="V131" s="420"/>
      <c r="W131" s="420"/>
      <c r="X131" s="420"/>
      <c r="Y131" s="420"/>
      <c r="Z131" s="419">
        <f>SUM(N131,P131,R131,T131,V131,X131,-AK131)</f>
        <v>0</v>
      </c>
      <c r="AA131" s="420">
        <f>SUM(O131,Q131,S131,U131,W131,Y131,-AS131)</f>
        <v>0</v>
      </c>
      <c r="AB131" s="421">
        <f>SUM(Z131:AA131)</f>
        <v>0</v>
      </c>
      <c r="AD131" s="134">
        <f t="shared" si="15"/>
        <v>0</v>
      </c>
      <c r="AE131" s="375">
        <f t="shared" si="16"/>
        <v>0</v>
      </c>
      <c r="AF131" s="173">
        <f t="shared" si="17"/>
        <v>0</v>
      </c>
      <c r="AG131" s="173">
        <f t="shared" si="18"/>
        <v>0</v>
      </c>
      <c r="AH131" s="173">
        <f t="shared" si="19"/>
        <v>0</v>
      </c>
      <c r="AI131" s="173">
        <f t="shared" si="20"/>
        <v>0</v>
      </c>
      <c r="AJ131" s="173">
        <f t="shared" si="21"/>
        <v>0</v>
      </c>
      <c r="AK131" s="369">
        <f t="shared" si="22"/>
        <v>0</v>
      </c>
      <c r="AL131" s="173"/>
      <c r="AM131" s="173">
        <f t="shared" si="23"/>
        <v>0</v>
      </c>
      <c r="AN131" s="173">
        <f t="shared" si="24"/>
        <v>0</v>
      </c>
      <c r="AO131" s="173">
        <f t="shared" si="25"/>
        <v>0</v>
      </c>
      <c r="AP131" s="173">
        <f t="shared" si="26"/>
        <v>0</v>
      </c>
      <c r="AQ131" s="173">
        <f t="shared" si="27"/>
        <v>0</v>
      </c>
      <c r="AR131" s="173">
        <f t="shared" si="28"/>
        <v>0</v>
      </c>
      <c r="AS131" s="374">
        <f t="shared" si="29"/>
        <v>0</v>
      </c>
    </row>
    <row r="132" spans="2:45" ht="16.5" customHeight="1">
      <c r="B132" s="516"/>
      <c r="C132" s="348">
        <v>9</v>
      </c>
      <c r="D132" s="113">
        <v>0</v>
      </c>
      <c r="E132" s="256">
        <v>0</v>
      </c>
      <c r="F132" s="111">
        <v>0</v>
      </c>
      <c r="G132" s="131"/>
      <c r="H132" s="131"/>
      <c r="I132" s="116">
        <v>4</v>
      </c>
      <c r="J132" s="153"/>
      <c r="K132" s="154"/>
      <c r="L132" s="155"/>
      <c r="M132" s="147"/>
      <c r="N132" s="419"/>
      <c r="O132" s="420"/>
      <c r="P132" s="420"/>
      <c r="Q132" s="420"/>
      <c r="R132" s="420"/>
      <c r="S132" s="420"/>
      <c r="T132" s="420"/>
      <c r="U132" s="420"/>
      <c r="V132" s="420"/>
      <c r="W132" s="420"/>
      <c r="X132" s="420"/>
      <c r="Y132" s="420"/>
      <c r="Z132" s="419">
        <f>SUM(N132,P132,R132,T132,V132,X132,-AK132)</f>
        <v>0</v>
      </c>
      <c r="AA132" s="420">
        <f>SUM(O132,Q132,S132,U132,W132,Y132,-AS132)</f>
        <v>0</v>
      </c>
      <c r="AB132" s="421">
        <f>SUM(Z132:AA132)</f>
        <v>0</v>
      </c>
      <c r="AD132" s="134">
        <f t="shared" si="15"/>
        <v>0</v>
      </c>
      <c r="AE132" s="375">
        <f t="shared" si="16"/>
        <v>0</v>
      </c>
      <c r="AF132" s="173">
        <f t="shared" si="17"/>
        <v>0</v>
      </c>
      <c r="AG132" s="173">
        <f t="shared" si="18"/>
        <v>0</v>
      </c>
      <c r="AH132" s="173">
        <f t="shared" si="19"/>
        <v>0</v>
      </c>
      <c r="AI132" s="173">
        <f t="shared" si="20"/>
        <v>0</v>
      </c>
      <c r="AJ132" s="173">
        <f t="shared" si="21"/>
        <v>0</v>
      </c>
      <c r="AK132" s="369">
        <f t="shared" si="22"/>
        <v>0</v>
      </c>
      <c r="AL132" s="173"/>
      <c r="AM132" s="173">
        <f t="shared" si="23"/>
        <v>0</v>
      </c>
      <c r="AN132" s="173">
        <f t="shared" si="24"/>
        <v>0</v>
      </c>
      <c r="AO132" s="173">
        <f t="shared" si="25"/>
        <v>0</v>
      </c>
      <c r="AP132" s="173">
        <f t="shared" si="26"/>
        <v>0</v>
      </c>
      <c r="AQ132" s="173">
        <f t="shared" si="27"/>
        <v>0</v>
      </c>
      <c r="AR132" s="173">
        <f t="shared" si="28"/>
        <v>0</v>
      </c>
      <c r="AS132" s="374">
        <f t="shared" si="29"/>
        <v>0</v>
      </c>
    </row>
    <row r="133" spans="2:45" ht="15.75">
      <c r="B133" s="516"/>
      <c r="C133" s="348">
        <v>10</v>
      </c>
      <c r="D133" s="113">
        <v>0</v>
      </c>
      <c r="E133" s="256">
        <v>0</v>
      </c>
      <c r="F133" s="111">
        <v>0</v>
      </c>
      <c r="G133" s="131"/>
      <c r="H133" s="131"/>
      <c r="I133" s="116">
        <v>4</v>
      </c>
      <c r="J133" s="153"/>
      <c r="K133" s="154"/>
      <c r="L133" s="155"/>
      <c r="M133" s="147"/>
      <c r="N133" s="419"/>
      <c r="O133" s="420"/>
      <c r="P133" s="420"/>
      <c r="Q133" s="420"/>
      <c r="R133" s="420"/>
      <c r="S133" s="420"/>
      <c r="T133" s="420"/>
      <c r="U133" s="420"/>
      <c r="V133" s="420"/>
      <c r="W133" s="420"/>
      <c r="X133" s="420"/>
      <c r="Y133" s="420"/>
      <c r="Z133" s="419">
        <f>SUM(N133,P133,R133,T133,V133,X133,-AK133)</f>
        <v>0</v>
      </c>
      <c r="AA133" s="420">
        <f>SUM(O133,Q133,S133,U133,W133,Y133,-AS133)</f>
        <v>0</v>
      </c>
      <c r="AB133" s="421">
        <f>SUM(Z133:AA133)</f>
        <v>0</v>
      </c>
      <c r="AD133" s="134">
        <f aca="true" t="shared" si="30" ref="AD133:AD196">IF($N$484="*",SUM(N133:O133),IF($P$484="*",SUM(P133:Q133),IF($R$484="*",SUM(R133:S133),IF($T$484="*",SUM(T133:U133),IF($V$484="*",SUM(V133:W133),IF($X$484="*",SUM(X133:Y133),0))))))</f>
        <v>0</v>
      </c>
      <c r="AE133" s="375">
        <f aca="true" t="shared" si="31" ref="AE133:AE196">N133</f>
        <v>0</v>
      </c>
      <c r="AF133" s="173">
        <f aca="true" t="shared" si="32" ref="AF133:AF196">P133</f>
        <v>0</v>
      </c>
      <c r="AG133" s="173">
        <f aca="true" t="shared" si="33" ref="AG133:AG196">R133</f>
        <v>0</v>
      </c>
      <c r="AH133" s="173">
        <f aca="true" t="shared" si="34" ref="AH133:AH196">T133</f>
        <v>0</v>
      </c>
      <c r="AI133" s="173">
        <f aca="true" t="shared" si="35" ref="AI133:AI196">V133</f>
        <v>0</v>
      </c>
      <c r="AJ133" s="173">
        <f aca="true" t="shared" si="36" ref="AJ133:AJ196">X133</f>
        <v>0</v>
      </c>
      <c r="AK133" s="369">
        <f aca="true" t="shared" si="37" ref="AK133:AK196">SMALL(AE133:AI133,1)</f>
        <v>0</v>
      </c>
      <c r="AL133" s="173"/>
      <c r="AM133" s="173">
        <f aca="true" t="shared" si="38" ref="AM133:AM196">O133</f>
        <v>0</v>
      </c>
      <c r="AN133" s="173">
        <f aca="true" t="shared" si="39" ref="AN133:AN196">Q133</f>
        <v>0</v>
      </c>
      <c r="AO133" s="173">
        <f aca="true" t="shared" si="40" ref="AO133:AO196">S133</f>
        <v>0</v>
      </c>
      <c r="AP133" s="173">
        <f aca="true" t="shared" si="41" ref="AP133:AP196">U133</f>
        <v>0</v>
      </c>
      <c r="AQ133" s="173">
        <f aca="true" t="shared" si="42" ref="AQ133:AQ196">W133</f>
        <v>0</v>
      </c>
      <c r="AR133" s="173">
        <f aca="true" t="shared" si="43" ref="AR133:AR196">Y133</f>
        <v>0</v>
      </c>
      <c r="AS133" s="374">
        <f aca="true" t="shared" si="44" ref="AS133:AS196">SMALL(AM133:AQ133,1)</f>
        <v>0</v>
      </c>
    </row>
    <row r="134" spans="2:45" ht="15">
      <c r="B134" s="516"/>
      <c r="C134" s="348">
        <v>11</v>
      </c>
      <c r="D134" s="113">
        <v>0</v>
      </c>
      <c r="E134" s="256">
        <v>0</v>
      </c>
      <c r="F134" s="111">
        <v>0</v>
      </c>
      <c r="G134" s="131"/>
      <c r="H134" s="131"/>
      <c r="I134" s="116">
        <v>4</v>
      </c>
      <c r="J134" s="153"/>
      <c r="K134" s="154"/>
      <c r="L134" s="155"/>
      <c r="M134" s="147"/>
      <c r="N134" s="419"/>
      <c r="O134" s="420"/>
      <c r="P134" s="420"/>
      <c r="Q134" s="420"/>
      <c r="R134" s="420"/>
      <c r="S134" s="420"/>
      <c r="T134" s="420"/>
      <c r="U134" s="420"/>
      <c r="V134" s="420"/>
      <c r="W134" s="420"/>
      <c r="X134" s="420"/>
      <c r="Y134" s="420"/>
      <c r="Z134" s="419">
        <f>SUM(N134,P134,R134,T134,V134,X134,-AK134)</f>
        <v>0</v>
      </c>
      <c r="AA134" s="420">
        <f>SUM(O134,Q134,S134,U134,W134,Y134,-AS134)</f>
        <v>0</v>
      </c>
      <c r="AB134" s="421">
        <f>SUM(Z134:AA134)</f>
        <v>0</v>
      </c>
      <c r="AD134" s="134">
        <f t="shared" si="30"/>
        <v>0</v>
      </c>
      <c r="AE134" s="375">
        <f t="shared" si="31"/>
        <v>0</v>
      </c>
      <c r="AF134" s="173">
        <f t="shared" si="32"/>
        <v>0</v>
      </c>
      <c r="AG134" s="173">
        <f t="shared" si="33"/>
        <v>0</v>
      </c>
      <c r="AH134" s="173">
        <f t="shared" si="34"/>
        <v>0</v>
      </c>
      <c r="AI134" s="173">
        <f t="shared" si="35"/>
        <v>0</v>
      </c>
      <c r="AJ134" s="173">
        <f t="shared" si="36"/>
        <v>0</v>
      </c>
      <c r="AK134" s="369">
        <f t="shared" si="37"/>
        <v>0</v>
      </c>
      <c r="AL134" s="173"/>
      <c r="AM134" s="173">
        <f t="shared" si="38"/>
        <v>0</v>
      </c>
      <c r="AN134" s="173">
        <f t="shared" si="39"/>
        <v>0</v>
      </c>
      <c r="AO134" s="173">
        <f t="shared" si="40"/>
        <v>0</v>
      </c>
      <c r="AP134" s="173">
        <f t="shared" si="41"/>
        <v>0</v>
      </c>
      <c r="AQ134" s="173">
        <f t="shared" si="42"/>
        <v>0</v>
      </c>
      <c r="AR134" s="173">
        <f t="shared" si="43"/>
        <v>0</v>
      </c>
      <c r="AS134" s="374">
        <f t="shared" si="44"/>
        <v>0</v>
      </c>
    </row>
    <row r="135" spans="2:45" ht="15.75" thickBot="1">
      <c r="B135" s="516"/>
      <c r="C135" s="348">
        <v>12</v>
      </c>
      <c r="D135" s="113">
        <v>0</v>
      </c>
      <c r="E135" s="256">
        <v>0</v>
      </c>
      <c r="F135" s="111">
        <v>0</v>
      </c>
      <c r="G135" s="131"/>
      <c r="H135" s="131"/>
      <c r="I135" s="116">
        <v>4</v>
      </c>
      <c r="J135" s="153"/>
      <c r="K135" s="154"/>
      <c r="L135" s="155"/>
      <c r="M135" s="147"/>
      <c r="N135" s="419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19">
        <f>SUM(N135,P135,R135,T135,V135,X135,-AK135)</f>
        <v>0</v>
      </c>
      <c r="AA135" s="420">
        <f>SUM(O135,Q135,S135,U135,W135,Y135,-AS135)</f>
        <v>0</v>
      </c>
      <c r="AB135" s="421">
        <f>SUM(Z135:AA135)</f>
        <v>0</v>
      </c>
      <c r="AD135" s="134">
        <f t="shared" si="30"/>
        <v>0</v>
      </c>
      <c r="AE135" s="375">
        <f t="shared" si="31"/>
        <v>0</v>
      </c>
      <c r="AF135" s="173">
        <f t="shared" si="32"/>
        <v>0</v>
      </c>
      <c r="AG135" s="173">
        <f t="shared" si="33"/>
        <v>0</v>
      </c>
      <c r="AH135" s="173">
        <f t="shared" si="34"/>
        <v>0</v>
      </c>
      <c r="AI135" s="173">
        <f t="shared" si="35"/>
        <v>0</v>
      </c>
      <c r="AJ135" s="173">
        <f t="shared" si="36"/>
        <v>0</v>
      </c>
      <c r="AK135" s="369">
        <f t="shared" si="37"/>
        <v>0</v>
      </c>
      <c r="AL135" s="173"/>
      <c r="AM135" s="173">
        <f t="shared" si="38"/>
        <v>0</v>
      </c>
      <c r="AN135" s="173">
        <f t="shared" si="39"/>
        <v>0</v>
      </c>
      <c r="AO135" s="173">
        <f t="shared" si="40"/>
        <v>0</v>
      </c>
      <c r="AP135" s="173">
        <f t="shared" si="41"/>
        <v>0</v>
      </c>
      <c r="AQ135" s="173">
        <f t="shared" si="42"/>
        <v>0</v>
      </c>
      <c r="AR135" s="173">
        <f t="shared" si="43"/>
        <v>0</v>
      </c>
      <c r="AS135" s="374">
        <f t="shared" si="44"/>
        <v>0</v>
      </c>
    </row>
    <row r="136" spans="2:45" ht="16.5" hidden="1" thickBot="1">
      <c r="B136" s="445"/>
      <c r="C136" s="348">
        <v>13</v>
      </c>
      <c r="D136" s="113"/>
      <c r="E136" s="256"/>
      <c r="F136" s="111"/>
      <c r="G136" s="131"/>
      <c r="H136" s="131"/>
      <c r="I136" s="116">
        <v>4</v>
      </c>
      <c r="J136" s="153"/>
      <c r="K136" s="154"/>
      <c r="L136" s="155"/>
      <c r="M136" s="147"/>
      <c r="N136" s="419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19">
        <f>SUM(N136,P136,R136,T136,V136,X136,-AK136)</f>
        <v>0</v>
      </c>
      <c r="AA136" s="420">
        <f>SUM(O136,Q136,S136,U136,W136,Y136,-AS136)</f>
        <v>0</v>
      </c>
      <c r="AB136" s="421">
        <f>SUM(Z136:AA136)</f>
        <v>0</v>
      </c>
      <c r="AD136" s="134">
        <f t="shared" si="30"/>
        <v>0</v>
      </c>
      <c r="AE136" s="375">
        <f t="shared" si="31"/>
        <v>0</v>
      </c>
      <c r="AF136" s="173">
        <f t="shared" si="32"/>
        <v>0</v>
      </c>
      <c r="AG136" s="173">
        <f t="shared" si="33"/>
        <v>0</v>
      </c>
      <c r="AH136" s="173">
        <f t="shared" si="34"/>
        <v>0</v>
      </c>
      <c r="AI136" s="173">
        <f t="shared" si="35"/>
        <v>0</v>
      </c>
      <c r="AJ136" s="173">
        <f t="shared" si="36"/>
        <v>0</v>
      </c>
      <c r="AK136" s="369">
        <f t="shared" si="37"/>
        <v>0</v>
      </c>
      <c r="AL136" s="173"/>
      <c r="AM136" s="173">
        <f t="shared" si="38"/>
        <v>0</v>
      </c>
      <c r="AN136" s="173">
        <f t="shared" si="39"/>
        <v>0</v>
      </c>
      <c r="AO136" s="173">
        <f t="shared" si="40"/>
        <v>0</v>
      </c>
      <c r="AP136" s="173">
        <f t="shared" si="41"/>
        <v>0</v>
      </c>
      <c r="AQ136" s="173">
        <f t="shared" si="42"/>
        <v>0</v>
      </c>
      <c r="AR136" s="173">
        <f t="shared" si="43"/>
        <v>0</v>
      </c>
      <c r="AS136" s="374">
        <f t="shared" si="44"/>
        <v>0</v>
      </c>
    </row>
    <row r="137" spans="2:45" ht="16.5" hidden="1" thickBot="1">
      <c r="B137" s="445"/>
      <c r="C137" s="348">
        <v>14</v>
      </c>
      <c r="D137" s="113"/>
      <c r="E137" s="256"/>
      <c r="F137" s="111"/>
      <c r="G137" s="131"/>
      <c r="H137" s="131"/>
      <c r="I137" s="116">
        <v>4</v>
      </c>
      <c r="J137" s="153"/>
      <c r="K137" s="154"/>
      <c r="L137" s="155"/>
      <c r="M137" s="147"/>
      <c r="N137" s="419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19">
        <f>SUM(N137,P137,R137,T137,V137,X137,-AK137)</f>
        <v>0</v>
      </c>
      <c r="AA137" s="420">
        <f>SUM(O137,Q137,S137,U137,W137,Y137,-AS137)</f>
        <v>0</v>
      </c>
      <c r="AB137" s="421">
        <f>SUM(Z137:AA137)</f>
        <v>0</v>
      </c>
      <c r="AD137" s="134">
        <f t="shared" si="30"/>
        <v>0</v>
      </c>
      <c r="AE137" s="375">
        <f t="shared" si="31"/>
        <v>0</v>
      </c>
      <c r="AF137" s="173">
        <f t="shared" si="32"/>
        <v>0</v>
      </c>
      <c r="AG137" s="173">
        <f t="shared" si="33"/>
        <v>0</v>
      </c>
      <c r="AH137" s="173">
        <f t="shared" si="34"/>
        <v>0</v>
      </c>
      <c r="AI137" s="173">
        <f t="shared" si="35"/>
        <v>0</v>
      </c>
      <c r="AJ137" s="173">
        <f t="shared" si="36"/>
        <v>0</v>
      </c>
      <c r="AK137" s="369">
        <f t="shared" si="37"/>
        <v>0</v>
      </c>
      <c r="AL137" s="173"/>
      <c r="AM137" s="173">
        <f t="shared" si="38"/>
        <v>0</v>
      </c>
      <c r="AN137" s="173">
        <f t="shared" si="39"/>
        <v>0</v>
      </c>
      <c r="AO137" s="173">
        <f t="shared" si="40"/>
        <v>0</v>
      </c>
      <c r="AP137" s="173">
        <f t="shared" si="41"/>
        <v>0</v>
      </c>
      <c r="AQ137" s="173">
        <f t="shared" si="42"/>
        <v>0</v>
      </c>
      <c r="AR137" s="173">
        <f t="shared" si="43"/>
        <v>0</v>
      </c>
      <c r="AS137" s="374">
        <f t="shared" si="44"/>
        <v>0</v>
      </c>
    </row>
    <row r="138" spans="2:45" ht="16.5" hidden="1" thickBot="1">
      <c r="B138" s="445"/>
      <c r="C138" s="348">
        <v>15</v>
      </c>
      <c r="D138" s="113"/>
      <c r="E138" s="256"/>
      <c r="F138" s="111"/>
      <c r="G138" s="131"/>
      <c r="H138" s="131"/>
      <c r="I138" s="116">
        <v>4</v>
      </c>
      <c r="J138" s="153"/>
      <c r="K138" s="154"/>
      <c r="L138" s="155"/>
      <c r="M138" s="147"/>
      <c r="N138" s="419"/>
      <c r="O138" s="420"/>
      <c r="P138" s="420"/>
      <c r="Q138" s="420"/>
      <c r="R138" s="420"/>
      <c r="S138" s="420"/>
      <c r="T138" s="420"/>
      <c r="U138" s="420"/>
      <c r="V138" s="420"/>
      <c r="W138" s="420"/>
      <c r="X138" s="420"/>
      <c r="Y138" s="420"/>
      <c r="Z138" s="419">
        <f>SUM(N138,P138,R138,T138,V138,X138,-AK138)</f>
        <v>0</v>
      </c>
      <c r="AA138" s="420">
        <f>SUM(O138,Q138,S138,U138,W138,Y138,-AS138)</f>
        <v>0</v>
      </c>
      <c r="AB138" s="421">
        <f>SUM(Z138:AA138)</f>
        <v>0</v>
      </c>
      <c r="AD138" s="134">
        <f t="shared" si="30"/>
        <v>0</v>
      </c>
      <c r="AE138" s="375">
        <f t="shared" si="31"/>
        <v>0</v>
      </c>
      <c r="AF138" s="173">
        <f t="shared" si="32"/>
        <v>0</v>
      </c>
      <c r="AG138" s="173">
        <f t="shared" si="33"/>
        <v>0</v>
      </c>
      <c r="AH138" s="173">
        <f t="shared" si="34"/>
        <v>0</v>
      </c>
      <c r="AI138" s="173">
        <f t="shared" si="35"/>
        <v>0</v>
      </c>
      <c r="AJ138" s="173">
        <f t="shared" si="36"/>
        <v>0</v>
      </c>
      <c r="AK138" s="369">
        <f t="shared" si="37"/>
        <v>0</v>
      </c>
      <c r="AL138" s="173"/>
      <c r="AM138" s="173">
        <f t="shared" si="38"/>
        <v>0</v>
      </c>
      <c r="AN138" s="173">
        <f t="shared" si="39"/>
        <v>0</v>
      </c>
      <c r="AO138" s="173">
        <f t="shared" si="40"/>
        <v>0</v>
      </c>
      <c r="AP138" s="173">
        <f t="shared" si="41"/>
        <v>0</v>
      </c>
      <c r="AQ138" s="173">
        <f t="shared" si="42"/>
        <v>0</v>
      </c>
      <c r="AR138" s="173">
        <f t="shared" si="43"/>
        <v>0</v>
      </c>
      <c r="AS138" s="374">
        <f t="shared" si="44"/>
        <v>0</v>
      </c>
    </row>
    <row r="139" spans="2:45" ht="16.5" hidden="1" thickBot="1">
      <c r="B139" s="445"/>
      <c r="C139" s="348">
        <v>16</v>
      </c>
      <c r="D139" s="113"/>
      <c r="E139" s="256"/>
      <c r="F139" s="111"/>
      <c r="G139" s="131"/>
      <c r="H139" s="131"/>
      <c r="I139" s="116">
        <v>4</v>
      </c>
      <c r="J139" s="153"/>
      <c r="K139" s="154"/>
      <c r="L139" s="155"/>
      <c r="M139" s="147"/>
      <c r="N139" s="419"/>
      <c r="O139" s="420"/>
      <c r="P139" s="420"/>
      <c r="Q139" s="420"/>
      <c r="R139" s="420"/>
      <c r="S139" s="420"/>
      <c r="T139" s="420"/>
      <c r="U139" s="420"/>
      <c r="V139" s="420"/>
      <c r="W139" s="420"/>
      <c r="X139" s="420"/>
      <c r="Y139" s="420"/>
      <c r="Z139" s="419">
        <f>SUM(N139,P139,R139,T139,V139,X139,-AK139)</f>
        <v>0</v>
      </c>
      <c r="AA139" s="420">
        <f>SUM(O139,Q139,S139,U139,W139,Y139,-AS139)</f>
        <v>0</v>
      </c>
      <c r="AB139" s="421">
        <f>SUM(Z139:AA139)</f>
        <v>0</v>
      </c>
      <c r="AD139" s="134">
        <f t="shared" si="30"/>
        <v>0</v>
      </c>
      <c r="AE139" s="375">
        <f t="shared" si="31"/>
        <v>0</v>
      </c>
      <c r="AF139" s="173">
        <f t="shared" si="32"/>
        <v>0</v>
      </c>
      <c r="AG139" s="173">
        <f t="shared" si="33"/>
        <v>0</v>
      </c>
      <c r="AH139" s="173">
        <f t="shared" si="34"/>
        <v>0</v>
      </c>
      <c r="AI139" s="173">
        <f t="shared" si="35"/>
        <v>0</v>
      </c>
      <c r="AJ139" s="173">
        <f t="shared" si="36"/>
        <v>0</v>
      </c>
      <c r="AK139" s="369">
        <f t="shared" si="37"/>
        <v>0</v>
      </c>
      <c r="AL139" s="173"/>
      <c r="AM139" s="173">
        <f t="shared" si="38"/>
        <v>0</v>
      </c>
      <c r="AN139" s="173">
        <f t="shared" si="39"/>
        <v>0</v>
      </c>
      <c r="AO139" s="173">
        <f t="shared" si="40"/>
        <v>0</v>
      </c>
      <c r="AP139" s="173">
        <f t="shared" si="41"/>
        <v>0</v>
      </c>
      <c r="AQ139" s="173">
        <f t="shared" si="42"/>
        <v>0</v>
      </c>
      <c r="AR139" s="173">
        <f t="shared" si="43"/>
        <v>0</v>
      </c>
      <c r="AS139" s="374">
        <f t="shared" si="44"/>
        <v>0</v>
      </c>
    </row>
    <row r="140" spans="2:45" ht="16.5" hidden="1" thickBot="1">
      <c r="B140" s="445"/>
      <c r="C140" s="348">
        <v>17</v>
      </c>
      <c r="D140" s="113"/>
      <c r="E140" s="256"/>
      <c r="F140" s="111"/>
      <c r="G140" s="131"/>
      <c r="H140" s="131"/>
      <c r="I140" s="116">
        <v>4</v>
      </c>
      <c r="J140" s="153"/>
      <c r="K140" s="154"/>
      <c r="L140" s="155"/>
      <c r="M140" s="147"/>
      <c r="N140" s="419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19">
        <f>SUM(N140,P140,R140,T140,V140,X140,-AK140)</f>
        <v>0</v>
      </c>
      <c r="AA140" s="420">
        <f>SUM(O140,Q140,S140,U140,W140,Y140,-AS140)</f>
        <v>0</v>
      </c>
      <c r="AB140" s="421">
        <f>SUM(Z140:AA140)</f>
        <v>0</v>
      </c>
      <c r="AD140" s="134">
        <f t="shared" si="30"/>
        <v>0</v>
      </c>
      <c r="AE140" s="375">
        <f t="shared" si="31"/>
        <v>0</v>
      </c>
      <c r="AF140" s="173">
        <f t="shared" si="32"/>
        <v>0</v>
      </c>
      <c r="AG140" s="173">
        <f t="shared" si="33"/>
        <v>0</v>
      </c>
      <c r="AH140" s="173">
        <f t="shared" si="34"/>
        <v>0</v>
      </c>
      <c r="AI140" s="173">
        <f t="shared" si="35"/>
        <v>0</v>
      </c>
      <c r="AJ140" s="173">
        <f t="shared" si="36"/>
        <v>0</v>
      </c>
      <c r="AK140" s="369">
        <f t="shared" si="37"/>
        <v>0</v>
      </c>
      <c r="AL140" s="173"/>
      <c r="AM140" s="173">
        <f t="shared" si="38"/>
        <v>0</v>
      </c>
      <c r="AN140" s="173">
        <f t="shared" si="39"/>
        <v>0</v>
      </c>
      <c r="AO140" s="173">
        <f t="shared" si="40"/>
        <v>0</v>
      </c>
      <c r="AP140" s="173">
        <f t="shared" si="41"/>
        <v>0</v>
      </c>
      <c r="AQ140" s="173">
        <f t="shared" si="42"/>
        <v>0</v>
      </c>
      <c r="AR140" s="173">
        <f t="shared" si="43"/>
        <v>0</v>
      </c>
      <c r="AS140" s="374">
        <f t="shared" si="44"/>
        <v>0</v>
      </c>
    </row>
    <row r="141" spans="2:45" ht="16.5" hidden="1" thickBot="1">
      <c r="B141" s="445"/>
      <c r="C141" s="348">
        <v>18</v>
      </c>
      <c r="D141" s="113"/>
      <c r="E141" s="256"/>
      <c r="F141" s="111"/>
      <c r="G141" s="131"/>
      <c r="H141" s="131"/>
      <c r="I141" s="116">
        <v>4</v>
      </c>
      <c r="J141" s="153"/>
      <c r="K141" s="154"/>
      <c r="L141" s="155"/>
      <c r="M141" s="147"/>
      <c r="N141" s="419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19">
        <f>SUM(N141,P141,R141,T141,V141,X141,-AK141)</f>
        <v>0</v>
      </c>
      <c r="AA141" s="420">
        <f>SUM(O141,Q141,S141,U141,W141,Y141,-AS141)</f>
        <v>0</v>
      </c>
      <c r="AB141" s="421">
        <f>SUM(Z141:AA141)</f>
        <v>0</v>
      </c>
      <c r="AD141" s="134">
        <f t="shared" si="30"/>
        <v>0</v>
      </c>
      <c r="AE141" s="375">
        <f t="shared" si="31"/>
        <v>0</v>
      </c>
      <c r="AF141" s="173">
        <f t="shared" si="32"/>
        <v>0</v>
      </c>
      <c r="AG141" s="173">
        <f t="shared" si="33"/>
        <v>0</v>
      </c>
      <c r="AH141" s="173">
        <f t="shared" si="34"/>
        <v>0</v>
      </c>
      <c r="AI141" s="173">
        <f t="shared" si="35"/>
        <v>0</v>
      </c>
      <c r="AJ141" s="173">
        <f t="shared" si="36"/>
        <v>0</v>
      </c>
      <c r="AK141" s="369">
        <f t="shared" si="37"/>
        <v>0</v>
      </c>
      <c r="AL141" s="173"/>
      <c r="AM141" s="173">
        <f t="shared" si="38"/>
        <v>0</v>
      </c>
      <c r="AN141" s="173">
        <f t="shared" si="39"/>
        <v>0</v>
      </c>
      <c r="AO141" s="173">
        <f t="shared" si="40"/>
        <v>0</v>
      </c>
      <c r="AP141" s="173">
        <f t="shared" si="41"/>
        <v>0</v>
      </c>
      <c r="AQ141" s="173">
        <f t="shared" si="42"/>
        <v>0</v>
      </c>
      <c r="AR141" s="173">
        <f t="shared" si="43"/>
        <v>0</v>
      </c>
      <c r="AS141" s="374">
        <f t="shared" si="44"/>
        <v>0</v>
      </c>
    </row>
    <row r="142" spans="2:45" ht="16.5" hidden="1" thickBot="1">
      <c r="B142" s="445"/>
      <c r="C142" s="348">
        <v>19</v>
      </c>
      <c r="D142" s="113"/>
      <c r="E142" s="256"/>
      <c r="F142" s="111"/>
      <c r="G142" s="131"/>
      <c r="H142" s="131"/>
      <c r="I142" s="116">
        <v>4</v>
      </c>
      <c r="J142" s="153"/>
      <c r="K142" s="154"/>
      <c r="L142" s="155"/>
      <c r="M142" s="147"/>
      <c r="N142" s="419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19">
        <f>SUM(N142,P142,R142,T142,V142,X142,-AK142)</f>
        <v>0</v>
      </c>
      <c r="AA142" s="420">
        <f>SUM(O142,Q142,S142,U142,W142,Y142,-AS142)</f>
        <v>0</v>
      </c>
      <c r="AB142" s="421">
        <f>SUM(Z142:AA142)</f>
        <v>0</v>
      </c>
      <c r="AD142" s="134">
        <f t="shared" si="30"/>
        <v>0</v>
      </c>
      <c r="AE142" s="375">
        <f t="shared" si="31"/>
        <v>0</v>
      </c>
      <c r="AF142" s="173">
        <f t="shared" si="32"/>
        <v>0</v>
      </c>
      <c r="AG142" s="173">
        <f t="shared" si="33"/>
        <v>0</v>
      </c>
      <c r="AH142" s="173">
        <f t="shared" si="34"/>
        <v>0</v>
      </c>
      <c r="AI142" s="173">
        <f t="shared" si="35"/>
        <v>0</v>
      </c>
      <c r="AJ142" s="173">
        <f t="shared" si="36"/>
        <v>0</v>
      </c>
      <c r="AK142" s="369">
        <f t="shared" si="37"/>
        <v>0</v>
      </c>
      <c r="AL142" s="173"/>
      <c r="AM142" s="173">
        <f t="shared" si="38"/>
        <v>0</v>
      </c>
      <c r="AN142" s="173">
        <f t="shared" si="39"/>
        <v>0</v>
      </c>
      <c r="AO142" s="173">
        <f t="shared" si="40"/>
        <v>0</v>
      </c>
      <c r="AP142" s="173">
        <f t="shared" si="41"/>
        <v>0</v>
      </c>
      <c r="AQ142" s="173">
        <f t="shared" si="42"/>
        <v>0</v>
      </c>
      <c r="AR142" s="173">
        <f t="shared" si="43"/>
        <v>0</v>
      </c>
      <c r="AS142" s="374">
        <f t="shared" si="44"/>
        <v>0</v>
      </c>
    </row>
    <row r="143" spans="2:45" ht="18" hidden="1" thickBot="1">
      <c r="B143" s="445"/>
      <c r="C143" s="348">
        <v>20</v>
      </c>
      <c r="D143" s="113"/>
      <c r="E143" s="256"/>
      <c r="F143" s="111"/>
      <c r="G143" s="131"/>
      <c r="H143" s="131"/>
      <c r="I143" s="116">
        <v>4</v>
      </c>
      <c r="J143" s="153"/>
      <c r="K143" s="154"/>
      <c r="L143" s="155"/>
      <c r="M143" s="147"/>
      <c r="N143" s="419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19">
        <f>SUM(N143,P143,R143,T143,V143,X143,-AK143)</f>
        <v>0</v>
      </c>
      <c r="AA143" s="420">
        <f>SUM(O143,Q143,S143,U143,W143,Y143,-AS143)</f>
        <v>0</v>
      </c>
      <c r="AB143" s="421">
        <f>SUM(Z143:AA143)</f>
        <v>0</v>
      </c>
      <c r="AD143" s="134">
        <f t="shared" si="30"/>
        <v>0</v>
      </c>
      <c r="AE143" s="375">
        <f t="shared" si="31"/>
        <v>0</v>
      </c>
      <c r="AF143" s="173">
        <f t="shared" si="32"/>
        <v>0</v>
      </c>
      <c r="AG143" s="173">
        <f t="shared" si="33"/>
        <v>0</v>
      </c>
      <c r="AH143" s="173">
        <f t="shared" si="34"/>
        <v>0</v>
      </c>
      <c r="AI143" s="173">
        <f t="shared" si="35"/>
        <v>0</v>
      </c>
      <c r="AJ143" s="173">
        <f t="shared" si="36"/>
        <v>0</v>
      </c>
      <c r="AK143" s="369">
        <f t="shared" si="37"/>
        <v>0</v>
      </c>
      <c r="AL143" s="173"/>
      <c r="AM143" s="173">
        <f t="shared" si="38"/>
        <v>0</v>
      </c>
      <c r="AN143" s="173">
        <f t="shared" si="39"/>
        <v>0</v>
      </c>
      <c r="AO143" s="173">
        <f t="shared" si="40"/>
        <v>0</v>
      </c>
      <c r="AP143" s="173">
        <f t="shared" si="41"/>
        <v>0</v>
      </c>
      <c r="AQ143" s="173">
        <f t="shared" si="42"/>
        <v>0</v>
      </c>
      <c r="AR143" s="173">
        <f t="shared" si="43"/>
        <v>0</v>
      </c>
      <c r="AS143" s="374">
        <f t="shared" si="44"/>
        <v>0</v>
      </c>
    </row>
    <row r="144" spans="2:45" ht="16.5" hidden="1" thickBot="1">
      <c r="B144" s="445"/>
      <c r="C144" s="348">
        <v>21</v>
      </c>
      <c r="D144" s="113"/>
      <c r="E144" s="256"/>
      <c r="F144" s="111"/>
      <c r="G144" s="131"/>
      <c r="H144" s="131"/>
      <c r="I144" s="116">
        <v>4</v>
      </c>
      <c r="J144" s="153"/>
      <c r="K144" s="154"/>
      <c r="L144" s="155"/>
      <c r="M144" s="147"/>
      <c r="N144" s="419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19">
        <f>SUM(N144,P144,R144,T144,V144,X144,-AK144)</f>
        <v>0</v>
      </c>
      <c r="AA144" s="420">
        <f>SUM(O144,Q144,S144,U144,W144,Y144,-AS144)</f>
        <v>0</v>
      </c>
      <c r="AB144" s="421">
        <f>SUM(Z144:AA144)</f>
        <v>0</v>
      </c>
      <c r="AD144" s="134">
        <f t="shared" si="30"/>
        <v>0</v>
      </c>
      <c r="AE144" s="375">
        <f t="shared" si="31"/>
        <v>0</v>
      </c>
      <c r="AF144" s="173">
        <f t="shared" si="32"/>
        <v>0</v>
      </c>
      <c r="AG144" s="173">
        <f t="shared" si="33"/>
        <v>0</v>
      </c>
      <c r="AH144" s="173">
        <f t="shared" si="34"/>
        <v>0</v>
      </c>
      <c r="AI144" s="173">
        <f t="shared" si="35"/>
        <v>0</v>
      </c>
      <c r="AJ144" s="173">
        <f t="shared" si="36"/>
        <v>0</v>
      </c>
      <c r="AK144" s="369">
        <f t="shared" si="37"/>
        <v>0</v>
      </c>
      <c r="AL144" s="173"/>
      <c r="AM144" s="173">
        <f t="shared" si="38"/>
        <v>0</v>
      </c>
      <c r="AN144" s="173">
        <f t="shared" si="39"/>
        <v>0</v>
      </c>
      <c r="AO144" s="173">
        <f t="shared" si="40"/>
        <v>0</v>
      </c>
      <c r="AP144" s="173">
        <f t="shared" si="41"/>
        <v>0</v>
      </c>
      <c r="AQ144" s="173">
        <f t="shared" si="42"/>
        <v>0</v>
      </c>
      <c r="AR144" s="173">
        <f t="shared" si="43"/>
        <v>0</v>
      </c>
      <c r="AS144" s="374">
        <f t="shared" si="44"/>
        <v>0</v>
      </c>
    </row>
    <row r="145" spans="2:45" ht="18" hidden="1" thickBot="1">
      <c r="B145" s="445"/>
      <c r="C145" s="348">
        <v>22</v>
      </c>
      <c r="D145" s="113"/>
      <c r="E145" s="256"/>
      <c r="F145" s="111"/>
      <c r="G145" s="131"/>
      <c r="H145" s="131"/>
      <c r="I145" s="116">
        <v>4</v>
      </c>
      <c r="J145" s="153"/>
      <c r="K145" s="154"/>
      <c r="L145" s="155"/>
      <c r="M145" s="147"/>
      <c r="N145" s="419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19">
        <f>SUM(N145,P145,R145,T145,V145,X145,-AK145)</f>
        <v>0</v>
      </c>
      <c r="AA145" s="420">
        <f>SUM(O145,Q145,S145,U145,W145,Y145,-AS145)</f>
        <v>0</v>
      </c>
      <c r="AB145" s="421">
        <f>SUM(Z145:AA145)</f>
        <v>0</v>
      </c>
      <c r="AD145" s="134">
        <f t="shared" si="30"/>
        <v>0</v>
      </c>
      <c r="AE145" s="375">
        <f t="shared" si="31"/>
        <v>0</v>
      </c>
      <c r="AF145" s="173">
        <f t="shared" si="32"/>
        <v>0</v>
      </c>
      <c r="AG145" s="173">
        <f t="shared" si="33"/>
        <v>0</v>
      </c>
      <c r="AH145" s="173">
        <f t="shared" si="34"/>
        <v>0</v>
      </c>
      <c r="AI145" s="173">
        <f t="shared" si="35"/>
        <v>0</v>
      </c>
      <c r="AJ145" s="173">
        <f t="shared" si="36"/>
        <v>0</v>
      </c>
      <c r="AK145" s="369">
        <f t="shared" si="37"/>
        <v>0</v>
      </c>
      <c r="AL145" s="173"/>
      <c r="AM145" s="173">
        <f t="shared" si="38"/>
        <v>0</v>
      </c>
      <c r="AN145" s="173">
        <f t="shared" si="39"/>
        <v>0</v>
      </c>
      <c r="AO145" s="173">
        <f t="shared" si="40"/>
        <v>0</v>
      </c>
      <c r="AP145" s="173">
        <f t="shared" si="41"/>
        <v>0</v>
      </c>
      <c r="AQ145" s="173">
        <f t="shared" si="42"/>
        <v>0</v>
      </c>
      <c r="AR145" s="173">
        <f t="shared" si="43"/>
        <v>0</v>
      </c>
      <c r="AS145" s="374">
        <f t="shared" si="44"/>
        <v>0</v>
      </c>
    </row>
    <row r="146" spans="2:45" ht="18" hidden="1" thickBot="1">
      <c r="B146" s="445"/>
      <c r="C146" s="348">
        <v>23</v>
      </c>
      <c r="D146" s="113"/>
      <c r="E146" s="256"/>
      <c r="F146" s="111"/>
      <c r="G146" s="131"/>
      <c r="H146" s="131"/>
      <c r="I146" s="116">
        <v>4</v>
      </c>
      <c r="J146" s="153"/>
      <c r="K146" s="154"/>
      <c r="L146" s="155"/>
      <c r="M146" s="147"/>
      <c r="N146" s="419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19">
        <f>SUM(N146,P146,R146,T146,V146,X146,-AK146)</f>
        <v>0</v>
      </c>
      <c r="AA146" s="420">
        <f>SUM(O146,Q146,S146,U146,W146,Y146,-AS146)</f>
        <v>0</v>
      </c>
      <c r="AB146" s="421">
        <f>SUM(Z146:AA146)</f>
        <v>0</v>
      </c>
      <c r="AD146" s="134">
        <f t="shared" si="30"/>
        <v>0</v>
      </c>
      <c r="AE146" s="375">
        <f t="shared" si="31"/>
        <v>0</v>
      </c>
      <c r="AF146" s="173">
        <f t="shared" si="32"/>
        <v>0</v>
      </c>
      <c r="AG146" s="173">
        <f t="shared" si="33"/>
        <v>0</v>
      </c>
      <c r="AH146" s="173">
        <f t="shared" si="34"/>
        <v>0</v>
      </c>
      <c r="AI146" s="173">
        <f t="shared" si="35"/>
        <v>0</v>
      </c>
      <c r="AJ146" s="173">
        <f t="shared" si="36"/>
        <v>0</v>
      </c>
      <c r="AK146" s="369">
        <f t="shared" si="37"/>
        <v>0</v>
      </c>
      <c r="AL146" s="173"/>
      <c r="AM146" s="173">
        <f t="shared" si="38"/>
        <v>0</v>
      </c>
      <c r="AN146" s="173">
        <f t="shared" si="39"/>
        <v>0</v>
      </c>
      <c r="AO146" s="173">
        <f t="shared" si="40"/>
        <v>0</v>
      </c>
      <c r="AP146" s="173">
        <f t="shared" si="41"/>
        <v>0</v>
      </c>
      <c r="AQ146" s="173">
        <f t="shared" si="42"/>
        <v>0</v>
      </c>
      <c r="AR146" s="173">
        <f t="shared" si="43"/>
        <v>0</v>
      </c>
      <c r="AS146" s="374">
        <f t="shared" si="44"/>
        <v>0</v>
      </c>
    </row>
    <row r="147" spans="2:45" ht="18" hidden="1" thickBot="1">
      <c r="B147" s="445"/>
      <c r="C147" s="348">
        <v>24</v>
      </c>
      <c r="D147" s="113"/>
      <c r="E147" s="256"/>
      <c r="F147" s="111"/>
      <c r="G147" s="131"/>
      <c r="H147" s="131"/>
      <c r="I147" s="116">
        <v>4</v>
      </c>
      <c r="J147" s="153"/>
      <c r="K147" s="154"/>
      <c r="L147" s="155"/>
      <c r="M147" s="147"/>
      <c r="N147" s="419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19">
        <f>SUM(N147,P147,R147,T147,V147,X147,-AK147)</f>
        <v>0</v>
      </c>
      <c r="AA147" s="420">
        <f>SUM(O147,Q147,S147,U147,W147,Y147,-AS147)</f>
        <v>0</v>
      </c>
      <c r="AB147" s="421">
        <f>SUM(Z147:AA147)</f>
        <v>0</v>
      </c>
      <c r="AD147" s="134">
        <f t="shared" si="30"/>
        <v>0</v>
      </c>
      <c r="AE147" s="375">
        <f t="shared" si="31"/>
        <v>0</v>
      </c>
      <c r="AF147" s="173">
        <f t="shared" si="32"/>
        <v>0</v>
      </c>
      <c r="AG147" s="173">
        <f t="shared" si="33"/>
        <v>0</v>
      </c>
      <c r="AH147" s="173">
        <f t="shared" si="34"/>
        <v>0</v>
      </c>
      <c r="AI147" s="173">
        <f t="shared" si="35"/>
        <v>0</v>
      </c>
      <c r="AJ147" s="173">
        <f t="shared" si="36"/>
        <v>0</v>
      </c>
      <c r="AK147" s="369">
        <f t="shared" si="37"/>
        <v>0</v>
      </c>
      <c r="AL147" s="173"/>
      <c r="AM147" s="173">
        <f t="shared" si="38"/>
        <v>0</v>
      </c>
      <c r="AN147" s="173">
        <f t="shared" si="39"/>
        <v>0</v>
      </c>
      <c r="AO147" s="173">
        <f t="shared" si="40"/>
        <v>0</v>
      </c>
      <c r="AP147" s="173">
        <f t="shared" si="41"/>
        <v>0</v>
      </c>
      <c r="AQ147" s="173">
        <f t="shared" si="42"/>
        <v>0</v>
      </c>
      <c r="AR147" s="173">
        <f t="shared" si="43"/>
        <v>0</v>
      </c>
      <c r="AS147" s="374">
        <f t="shared" si="44"/>
        <v>0</v>
      </c>
    </row>
    <row r="148" spans="2:45" ht="18" hidden="1" thickBot="1">
      <c r="B148" s="445"/>
      <c r="C148" s="348">
        <v>25</v>
      </c>
      <c r="D148" s="113"/>
      <c r="E148" s="256"/>
      <c r="F148" s="111"/>
      <c r="G148" s="131"/>
      <c r="H148" s="131"/>
      <c r="I148" s="116">
        <v>4</v>
      </c>
      <c r="J148" s="153"/>
      <c r="K148" s="154"/>
      <c r="L148" s="155"/>
      <c r="M148" s="147"/>
      <c r="N148" s="419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19">
        <f>SUM(N148,P148,R148,T148,V148,X148,-AK148)</f>
        <v>0</v>
      </c>
      <c r="AA148" s="420">
        <f>SUM(O148,Q148,S148,U148,W148,Y148,-AS148)</f>
        <v>0</v>
      </c>
      <c r="AB148" s="421">
        <f>SUM(Z148:AA148)</f>
        <v>0</v>
      </c>
      <c r="AD148" s="134">
        <f t="shared" si="30"/>
        <v>0</v>
      </c>
      <c r="AE148" s="375">
        <f t="shared" si="31"/>
        <v>0</v>
      </c>
      <c r="AF148" s="173">
        <f t="shared" si="32"/>
        <v>0</v>
      </c>
      <c r="AG148" s="173">
        <f t="shared" si="33"/>
        <v>0</v>
      </c>
      <c r="AH148" s="173">
        <f t="shared" si="34"/>
        <v>0</v>
      </c>
      <c r="AI148" s="173">
        <f t="shared" si="35"/>
        <v>0</v>
      </c>
      <c r="AJ148" s="173">
        <f t="shared" si="36"/>
        <v>0</v>
      </c>
      <c r="AK148" s="369">
        <f t="shared" si="37"/>
        <v>0</v>
      </c>
      <c r="AL148" s="173"/>
      <c r="AM148" s="173">
        <f t="shared" si="38"/>
        <v>0</v>
      </c>
      <c r="AN148" s="173">
        <f t="shared" si="39"/>
        <v>0</v>
      </c>
      <c r="AO148" s="173">
        <f t="shared" si="40"/>
        <v>0</v>
      </c>
      <c r="AP148" s="173">
        <f t="shared" si="41"/>
        <v>0</v>
      </c>
      <c r="AQ148" s="173">
        <f t="shared" si="42"/>
        <v>0</v>
      </c>
      <c r="AR148" s="173">
        <f t="shared" si="43"/>
        <v>0</v>
      </c>
      <c r="AS148" s="374">
        <f t="shared" si="44"/>
        <v>0</v>
      </c>
    </row>
    <row r="149" spans="2:45" ht="18" hidden="1" thickBot="1">
      <c r="B149" s="445"/>
      <c r="C149" s="348">
        <v>26</v>
      </c>
      <c r="D149" s="113"/>
      <c r="E149" s="256"/>
      <c r="F149" s="111"/>
      <c r="G149" s="131"/>
      <c r="H149" s="131"/>
      <c r="I149" s="116">
        <v>4</v>
      </c>
      <c r="J149" s="153"/>
      <c r="K149" s="154"/>
      <c r="L149" s="155"/>
      <c r="M149" s="147"/>
      <c r="N149" s="419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19">
        <f>SUM(N149,P149,R149,T149,V149,X149,-AK149)</f>
        <v>0</v>
      </c>
      <c r="AA149" s="420">
        <f>SUM(O149,Q149,S149,U149,W149,Y149,-AS149)</f>
        <v>0</v>
      </c>
      <c r="AB149" s="421">
        <f>SUM(Z149:AA149)</f>
        <v>0</v>
      </c>
      <c r="AD149" s="134">
        <f t="shared" si="30"/>
        <v>0</v>
      </c>
      <c r="AE149" s="375">
        <f t="shared" si="31"/>
        <v>0</v>
      </c>
      <c r="AF149" s="173">
        <f t="shared" si="32"/>
        <v>0</v>
      </c>
      <c r="AG149" s="173">
        <f t="shared" si="33"/>
        <v>0</v>
      </c>
      <c r="AH149" s="173">
        <f t="shared" si="34"/>
        <v>0</v>
      </c>
      <c r="AI149" s="173">
        <f t="shared" si="35"/>
        <v>0</v>
      </c>
      <c r="AJ149" s="173">
        <f t="shared" si="36"/>
        <v>0</v>
      </c>
      <c r="AK149" s="369">
        <f t="shared" si="37"/>
        <v>0</v>
      </c>
      <c r="AL149" s="173"/>
      <c r="AM149" s="173">
        <f t="shared" si="38"/>
        <v>0</v>
      </c>
      <c r="AN149" s="173">
        <f t="shared" si="39"/>
        <v>0</v>
      </c>
      <c r="AO149" s="173">
        <f t="shared" si="40"/>
        <v>0</v>
      </c>
      <c r="AP149" s="173">
        <f t="shared" si="41"/>
        <v>0</v>
      </c>
      <c r="AQ149" s="173">
        <f t="shared" si="42"/>
        <v>0</v>
      </c>
      <c r="AR149" s="173">
        <f t="shared" si="43"/>
        <v>0</v>
      </c>
      <c r="AS149" s="374">
        <f t="shared" si="44"/>
        <v>0</v>
      </c>
    </row>
    <row r="150" spans="2:45" ht="18" hidden="1" thickBot="1">
      <c r="B150" s="445"/>
      <c r="C150" s="348">
        <v>27</v>
      </c>
      <c r="D150" s="113"/>
      <c r="E150" s="256"/>
      <c r="F150" s="111"/>
      <c r="G150" s="131"/>
      <c r="H150" s="131"/>
      <c r="I150" s="116">
        <v>4</v>
      </c>
      <c r="J150" s="153"/>
      <c r="K150" s="154"/>
      <c r="L150" s="155"/>
      <c r="M150" s="147"/>
      <c r="N150" s="419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  <c r="Z150" s="419">
        <f>SUM(N150,P150,R150,T150,V150,X150,-AK150)</f>
        <v>0</v>
      </c>
      <c r="AA150" s="420">
        <f>SUM(O150,Q150,S150,U150,W150,Y150,-AS150)</f>
        <v>0</v>
      </c>
      <c r="AB150" s="421">
        <f>SUM(Z150:AA150)</f>
        <v>0</v>
      </c>
      <c r="AD150" s="134">
        <f t="shared" si="30"/>
        <v>0</v>
      </c>
      <c r="AE150" s="375">
        <f t="shared" si="31"/>
        <v>0</v>
      </c>
      <c r="AF150" s="173">
        <f t="shared" si="32"/>
        <v>0</v>
      </c>
      <c r="AG150" s="173">
        <f t="shared" si="33"/>
        <v>0</v>
      </c>
      <c r="AH150" s="173">
        <f t="shared" si="34"/>
        <v>0</v>
      </c>
      <c r="AI150" s="173">
        <f t="shared" si="35"/>
        <v>0</v>
      </c>
      <c r="AJ150" s="173">
        <f t="shared" si="36"/>
        <v>0</v>
      </c>
      <c r="AK150" s="369">
        <f t="shared" si="37"/>
        <v>0</v>
      </c>
      <c r="AL150" s="173"/>
      <c r="AM150" s="173">
        <f t="shared" si="38"/>
        <v>0</v>
      </c>
      <c r="AN150" s="173">
        <f t="shared" si="39"/>
        <v>0</v>
      </c>
      <c r="AO150" s="173">
        <f t="shared" si="40"/>
        <v>0</v>
      </c>
      <c r="AP150" s="173">
        <f t="shared" si="41"/>
        <v>0</v>
      </c>
      <c r="AQ150" s="173">
        <f t="shared" si="42"/>
        <v>0</v>
      </c>
      <c r="AR150" s="173">
        <f t="shared" si="43"/>
        <v>0</v>
      </c>
      <c r="AS150" s="374">
        <f t="shared" si="44"/>
        <v>0</v>
      </c>
    </row>
    <row r="151" spans="2:45" ht="18" hidden="1" thickBot="1">
      <c r="B151" s="445"/>
      <c r="C151" s="348">
        <v>28</v>
      </c>
      <c r="D151" s="113"/>
      <c r="E151" s="256"/>
      <c r="F151" s="111"/>
      <c r="G151" s="131"/>
      <c r="H151" s="131"/>
      <c r="I151" s="116">
        <v>4</v>
      </c>
      <c r="J151" s="153"/>
      <c r="K151" s="154"/>
      <c r="L151" s="155"/>
      <c r="M151" s="147"/>
      <c r="N151" s="419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19">
        <f>SUM(N151,P151,R151,T151,V151,X151,-AK151)</f>
        <v>0</v>
      </c>
      <c r="AA151" s="420">
        <f>SUM(O151,Q151,S151,U151,W151,Y151,-AS151)</f>
        <v>0</v>
      </c>
      <c r="AB151" s="421">
        <f>SUM(Z151:AA151)</f>
        <v>0</v>
      </c>
      <c r="AD151" s="134">
        <f t="shared" si="30"/>
        <v>0</v>
      </c>
      <c r="AE151" s="375">
        <f t="shared" si="31"/>
        <v>0</v>
      </c>
      <c r="AF151" s="173">
        <f t="shared" si="32"/>
        <v>0</v>
      </c>
      <c r="AG151" s="173">
        <f t="shared" si="33"/>
        <v>0</v>
      </c>
      <c r="AH151" s="173">
        <f t="shared" si="34"/>
        <v>0</v>
      </c>
      <c r="AI151" s="173">
        <f t="shared" si="35"/>
        <v>0</v>
      </c>
      <c r="AJ151" s="173">
        <f t="shared" si="36"/>
        <v>0</v>
      </c>
      <c r="AK151" s="369">
        <f t="shared" si="37"/>
        <v>0</v>
      </c>
      <c r="AL151" s="173"/>
      <c r="AM151" s="173">
        <f t="shared" si="38"/>
        <v>0</v>
      </c>
      <c r="AN151" s="173">
        <f t="shared" si="39"/>
        <v>0</v>
      </c>
      <c r="AO151" s="173">
        <f t="shared" si="40"/>
        <v>0</v>
      </c>
      <c r="AP151" s="173">
        <f t="shared" si="41"/>
        <v>0</v>
      </c>
      <c r="AQ151" s="173">
        <f t="shared" si="42"/>
        <v>0</v>
      </c>
      <c r="AR151" s="173">
        <f t="shared" si="43"/>
        <v>0</v>
      </c>
      <c r="AS151" s="374">
        <f t="shared" si="44"/>
        <v>0</v>
      </c>
    </row>
    <row r="152" spans="2:45" ht="18" hidden="1" thickBot="1">
      <c r="B152" s="445"/>
      <c r="C152" s="348">
        <v>29</v>
      </c>
      <c r="D152" s="113"/>
      <c r="E152" s="256"/>
      <c r="F152" s="111"/>
      <c r="G152" s="131"/>
      <c r="H152" s="131"/>
      <c r="I152" s="116">
        <v>4</v>
      </c>
      <c r="J152" s="153"/>
      <c r="K152" s="154"/>
      <c r="L152" s="155"/>
      <c r="M152" s="147"/>
      <c r="N152" s="419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  <c r="Z152" s="419">
        <f>SUM(N152,P152,R152,T152,V152,X152,-AK152)</f>
        <v>0</v>
      </c>
      <c r="AA152" s="420">
        <f>SUM(O152,Q152,S152,U152,W152,Y152,-AS152)</f>
        <v>0</v>
      </c>
      <c r="AB152" s="421">
        <f>SUM(Z152:AA152)</f>
        <v>0</v>
      </c>
      <c r="AD152" s="134">
        <f t="shared" si="30"/>
        <v>0</v>
      </c>
      <c r="AE152" s="375">
        <f t="shared" si="31"/>
        <v>0</v>
      </c>
      <c r="AF152" s="173">
        <f t="shared" si="32"/>
        <v>0</v>
      </c>
      <c r="AG152" s="173">
        <f t="shared" si="33"/>
        <v>0</v>
      </c>
      <c r="AH152" s="173">
        <f t="shared" si="34"/>
        <v>0</v>
      </c>
      <c r="AI152" s="173">
        <f t="shared" si="35"/>
        <v>0</v>
      </c>
      <c r="AJ152" s="173">
        <f t="shared" si="36"/>
        <v>0</v>
      </c>
      <c r="AK152" s="369">
        <f t="shared" si="37"/>
        <v>0</v>
      </c>
      <c r="AL152" s="173"/>
      <c r="AM152" s="173">
        <f t="shared" si="38"/>
        <v>0</v>
      </c>
      <c r="AN152" s="173">
        <f t="shared" si="39"/>
        <v>0</v>
      </c>
      <c r="AO152" s="173">
        <f t="shared" si="40"/>
        <v>0</v>
      </c>
      <c r="AP152" s="173">
        <f t="shared" si="41"/>
        <v>0</v>
      </c>
      <c r="AQ152" s="173">
        <f t="shared" si="42"/>
        <v>0</v>
      </c>
      <c r="AR152" s="173">
        <f t="shared" si="43"/>
        <v>0</v>
      </c>
      <c r="AS152" s="374">
        <f t="shared" si="44"/>
        <v>0</v>
      </c>
    </row>
    <row r="153" spans="2:45" ht="18" hidden="1" thickBot="1">
      <c r="B153" s="445"/>
      <c r="C153" s="348">
        <v>30</v>
      </c>
      <c r="D153" s="113"/>
      <c r="E153" s="256"/>
      <c r="F153" s="111"/>
      <c r="G153" s="131"/>
      <c r="H153" s="131"/>
      <c r="I153" s="116">
        <v>4</v>
      </c>
      <c r="J153" s="153"/>
      <c r="K153" s="154"/>
      <c r="L153" s="155"/>
      <c r="M153" s="147"/>
      <c r="N153" s="419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19">
        <f>SUM(N153,P153,R153,T153,V153,X153,-AK153)</f>
        <v>0</v>
      </c>
      <c r="AA153" s="420">
        <f>SUM(O153,Q153,S153,U153,W153,Y153,-AS153)</f>
        <v>0</v>
      </c>
      <c r="AB153" s="421">
        <f>SUM(Z153:AA153)</f>
        <v>0</v>
      </c>
      <c r="AD153" s="134">
        <f t="shared" si="30"/>
        <v>0</v>
      </c>
      <c r="AE153" s="375">
        <f t="shared" si="31"/>
        <v>0</v>
      </c>
      <c r="AF153" s="173">
        <f t="shared" si="32"/>
        <v>0</v>
      </c>
      <c r="AG153" s="173">
        <f t="shared" si="33"/>
        <v>0</v>
      </c>
      <c r="AH153" s="173">
        <f t="shared" si="34"/>
        <v>0</v>
      </c>
      <c r="AI153" s="173">
        <f t="shared" si="35"/>
        <v>0</v>
      </c>
      <c r="AJ153" s="173">
        <f t="shared" si="36"/>
        <v>0</v>
      </c>
      <c r="AK153" s="369">
        <f t="shared" si="37"/>
        <v>0</v>
      </c>
      <c r="AL153" s="173"/>
      <c r="AM153" s="173">
        <f t="shared" si="38"/>
        <v>0</v>
      </c>
      <c r="AN153" s="173">
        <f t="shared" si="39"/>
        <v>0</v>
      </c>
      <c r="AO153" s="173">
        <f t="shared" si="40"/>
        <v>0</v>
      </c>
      <c r="AP153" s="173">
        <f t="shared" si="41"/>
        <v>0</v>
      </c>
      <c r="AQ153" s="173">
        <f t="shared" si="42"/>
        <v>0</v>
      </c>
      <c r="AR153" s="173">
        <f t="shared" si="43"/>
        <v>0</v>
      </c>
      <c r="AS153" s="374">
        <f t="shared" si="44"/>
        <v>0</v>
      </c>
    </row>
    <row r="154" spans="2:45" ht="16.5" hidden="1" thickBot="1">
      <c r="B154" s="445"/>
      <c r="C154" s="348">
        <v>31</v>
      </c>
      <c r="D154" s="113"/>
      <c r="E154" s="256"/>
      <c r="F154" s="111"/>
      <c r="G154" s="131"/>
      <c r="H154" s="131"/>
      <c r="I154" s="116">
        <v>4</v>
      </c>
      <c r="J154" s="153"/>
      <c r="K154" s="154"/>
      <c r="L154" s="155"/>
      <c r="M154" s="147"/>
      <c r="N154" s="419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  <c r="Z154" s="419">
        <f>SUM(N154,P154,R154,T154,V154,X154,-AK154)</f>
        <v>0</v>
      </c>
      <c r="AA154" s="420">
        <f>SUM(O154,Q154,S154,U154,W154,Y154,-AS154)</f>
        <v>0</v>
      </c>
      <c r="AB154" s="421">
        <f>SUM(Z154:AA154)</f>
        <v>0</v>
      </c>
      <c r="AD154" s="134">
        <f t="shared" si="30"/>
        <v>0</v>
      </c>
      <c r="AE154" s="375">
        <f t="shared" si="31"/>
        <v>0</v>
      </c>
      <c r="AF154" s="173">
        <f t="shared" si="32"/>
        <v>0</v>
      </c>
      <c r="AG154" s="173">
        <f t="shared" si="33"/>
        <v>0</v>
      </c>
      <c r="AH154" s="173">
        <f t="shared" si="34"/>
        <v>0</v>
      </c>
      <c r="AI154" s="173">
        <f t="shared" si="35"/>
        <v>0</v>
      </c>
      <c r="AJ154" s="173">
        <f t="shared" si="36"/>
        <v>0</v>
      </c>
      <c r="AK154" s="369">
        <f t="shared" si="37"/>
        <v>0</v>
      </c>
      <c r="AL154" s="173"/>
      <c r="AM154" s="173">
        <f t="shared" si="38"/>
        <v>0</v>
      </c>
      <c r="AN154" s="173">
        <f t="shared" si="39"/>
        <v>0</v>
      </c>
      <c r="AO154" s="173">
        <f t="shared" si="40"/>
        <v>0</v>
      </c>
      <c r="AP154" s="173">
        <f t="shared" si="41"/>
        <v>0</v>
      </c>
      <c r="AQ154" s="173">
        <f t="shared" si="42"/>
        <v>0</v>
      </c>
      <c r="AR154" s="173">
        <f t="shared" si="43"/>
        <v>0</v>
      </c>
      <c r="AS154" s="374">
        <f t="shared" si="44"/>
        <v>0</v>
      </c>
    </row>
    <row r="155" spans="2:45" ht="18" hidden="1" thickBot="1">
      <c r="B155" s="445"/>
      <c r="C155" s="348">
        <v>32</v>
      </c>
      <c r="D155" s="113"/>
      <c r="E155" s="256"/>
      <c r="F155" s="111"/>
      <c r="G155" s="131"/>
      <c r="H155" s="131"/>
      <c r="I155" s="116">
        <v>4</v>
      </c>
      <c r="J155" s="153"/>
      <c r="K155" s="154"/>
      <c r="L155" s="155"/>
      <c r="M155" s="147"/>
      <c r="N155" s="419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19">
        <f>SUM(N155,P155,R155,T155,V155,X155,-AK155)</f>
        <v>0</v>
      </c>
      <c r="AA155" s="420">
        <f>SUM(O155,Q155,S155,U155,W155,Y155,-AS155)</f>
        <v>0</v>
      </c>
      <c r="AB155" s="421">
        <f>SUM(Z155:AA155)</f>
        <v>0</v>
      </c>
      <c r="AD155" s="134">
        <f t="shared" si="30"/>
        <v>0</v>
      </c>
      <c r="AE155" s="375">
        <f t="shared" si="31"/>
        <v>0</v>
      </c>
      <c r="AF155" s="173">
        <f t="shared" si="32"/>
        <v>0</v>
      </c>
      <c r="AG155" s="173">
        <f t="shared" si="33"/>
        <v>0</v>
      </c>
      <c r="AH155" s="173">
        <f t="shared" si="34"/>
        <v>0</v>
      </c>
      <c r="AI155" s="173">
        <f t="shared" si="35"/>
        <v>0</v>
      </c>
      <c r="AJ155" s="173">
        <f t="shared" si="36"/>
        <v>0</v>
      </c>
      <c r="AK155" s="369">
        <f t="shared" si="37"/>
        <v>0</v>
      </c>
      <c r="AL155" s="173"/>
      <c r="AM155" s="173">
        <f t="shared" si="38"/>
        <v>0</v>
      </c>
      <c r="AN155" s="173">
        <f t="shared" si="39"/>
        <v>0</v>
      </c>
      <c r="AO155" s="173">
        <f t="shared" si="40"/>
        <v>0</v>
      </c>
      <c r="AP155" s="173">
        <f t="shared" si="41"/>
        <v>0</v>
      </c>
      <c r="AQ155" s="173">
        <f t="shared" si="42"/>
        <v>0</v>
      </c>
      <c r="AR155" s="173">
        <f t="shared" si="43"/>
        <v>0</v>
      </c>
      <c r="AS155" s="374">
        <f t="shared" si="44"/>
        <v>0</v>
      </c>
    </row>
    <row r="156" spans="2:45" ht="18" hidden="1" thickBot="1">
      <c r="B156" s="445"/>
      <c r="C156" s="348">
        <v>33</v>
      </c>
      <c r="D156" s="113"/>
      <c r="E156" s="256"/>
      <c r="F156" s="111"/>
      <c r="G156" s="131"/>
      <c r="H156" s="131"/>
      <c r="I156" s="116">
        <v>4</v>
      </c>
      <c r="J156" s="153"/>
      <c r="K156" s="154"/>
      <c r="L156" s="155"/>
      <c r="M156" s="147"/>
      <c r="N156" s="419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19">
        <f>SUM(N156,P156,R156,T156,V156,X156,-AK156)</f>
        <v>0</v>
      </c>
      <c r="AA156" s="420">
        <f>SUM(O156,Q156,S156,U156,W156,Y156,-AS156)</f>
        <v>0</v>
      </c>
      <c r="AB156" s="421">
        <f>SUM(Z156:AA156)</f>
        <v>0</v>
      </c>
      <c r="AD156" s="134">
        <f t="shared" si="30"/>
        <v>0</v>
      </c>
      <c r="AE156" s="375">
        <f t="shared" si="31"/>
        <v>0</v>
      </c>
      <c r="AF156" s="173">
        <f t="shared" si="32"/>
        <v>0</v>
      </c>
      <c r="AG156" s="173">
        <f t="shared" si="33"/>
        <v>0</v>
      </c>
      <c r="AH156" s="173">
        <f t="shared" si="34"/>
        <v>0</v>
      </c>
      <c r="AI156" s="173">
        <f t="shared" si="35"/>
        <v>0</v>
      </c>
      <c r="AJ156" s="173">
        <f t="shared" si="36"/>
        <v>0</v>
      </c>
      <c r="AK156" s="369">
        <f t="shared" si="37"/>
        <v>0</v>
      </c>
      <c r="AL156" s="173"/>
      <c r="AM156" s="173">
        <f t="shared" si="38"/>
        <v>0</v>
      </c>
      <c r="AN156" s="173">
        <f t="shared" si="39"/>
        <v>0</v>
      </c>
      <c r="AO156" s="173">
        <f t="shared" si="40"/>
        <v>0</v>
      </c>
      <c r="AP156" s="173">
        <f t="shared" si="41"/>
        <v>0</v>
      </c>
      <c r="AQ156" s="173">
        <f t="shared" si="42"/>
        <v>0</v>
      </c>
      <c r="AR156" s="173">
        <f t="shared" si="43"/>
        <v>0</v>
      </c>
      <c r="AS156" s="374">
        <f t="shared" si="44"/>
        <v>0</v>
      </c>
    </row>
    <row r="157" spans="2:45" ht="18" hidden="1" thickBot="1">
      <c r="B157" s="445"/>
      <c r="C157" s="348">
        <v>34</v>
      </c>
      <c r="D157" s="113"/>
      <c r="E157" s="256"/>
      <c r="F157" s="111"/>
      <c r="G157" s="131"/>
      <c r="H157" s="131"/>
      <c r="I157" s="116">
        <v>4</v>
      </c>
      <c r="J157" s="153"/>
      <c r="K157" s="154"/>
      <c r="L157" s="155"/>
      <c r="M157" s="147"/>
      <c r="N157" s="419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19">
        <f>SUM(N157,P157,R157,T157,V157,X157,-AK157)</f>
        <v>0</v>
      </c>
      <c r="AA157" s="420">
        <f>SUM(O157,Q157,S157,U157,W157,Y157,-AS157)</f>
        <v>0</v>
      </c>
      <c r="AB157" s="421">
        <f>SUM(Z157:AA157)</f>
        <v>0</v>
      </c>
      <c r="AD157" s="134">
        <f t="shared" si="30"/>
        <v>0</v>
      </c>
      <c r="AE157" s="375">
        <f t="shared" si="31"/>
        <v>0</v>
      </c>
      <c r="AF157" s="173">
        <f t="shared" si="32"/>
        <v>0</v>
      </c>
      <c r="AG157" s="173">
        <f t="shared" si="33"/>
        <v>0</v>
      </c>
      <c r="AH157" s="173">
        <f t="shared" si="34"/>
        <v>0</v>
      </c>
      <c r="AI157" s="173">
        <f t="shared" si="35"/>
        <v>0</v>
      </c>
      <c r="AJ157" s="173">
        <f t="shared" si="36"/>
        <v>0</v>
      </c>
      <c r="AK157" s="369">
        <f t="shared" si="37"/>
        <v>0</v>
      </c>
      <c r="AL157" s="173"/>
      <c r="AM157" s="173">
        <f t="shared" si="38"/>
        <v>0</v>
      </c>
      <c r="AN157" s="173">
        <f t="shared" si="39"/>
        <v>0</v>
      </c>
      <c r="AO157" s="173">
        <f t="shared" si="40"/>
        <v>0</v>
      </c>
      <c r="AP157" s="173">
        <f t="shared" si="41"/>
        <v>0</v>
      </c>
      <c r="AQ157" s="173">
        <f t="shared" si="42"/>
        <v>0</v>
      </c>
      <c r="AR157" s="173">
        <f t="shared" si="43"/>
        <v>0</v>
      </c>
      <c r="AS157" s="374">
        <f t="shared" si="44"/>
        <v>0</v>
      </c>
    </row>
    <row r="158" spans="2:45" ht="18" hidden="1" thickBot="1">
      <c r="B158" s="445"/>
      <c r="C158" s="348">
        <v>35</v>
      </c>
      <c r="D158" s="113"/>
      <c r="E158" s="256"/>
      <c r="F158" s="111"/>
      <c r="G158" s="131"/>
      <c r="H158" s="131"/>
      <c r="I158" s="112">
        <v>4</v>
      </c>
      <c r="J158" s="153"/>
      <c r="K158" s="154"/>
      <c r="L158" s="155"/>
      <c r="M158" s="147"/>
      <c r="N158" s="419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19">
        <f>SUM(N158,P158,R158,T158,V158,X158,-AK158)</f>
        <v>0</v>
      </c>
      <c r="AA158" s="420">
        <f>SUM(O158,Q158,S158,U158,W158,Y158,-AS158)</f>
        <v>0</v>
      </c>
      <c r="AB158" s="421">
        <f>SUM(Z158:AA158)</f>
        <v>0</v>
      </c>
      <c r="AD158" s="134">
        <f t="shared" si="30"/>
        <v>0</v>
      </c>
      <c r="AE158" s="375">
        <f t="shared" si="31"/>
        <v>0</v>
      </c>
      <c r="AF158" s="173">
        <f t="shared" si="32"/>
        <v>0</v>
      </c>
      <c r="AG158" s="173">
        <f t="shared" si="33"/>
        <v>0</v>
      </c>
      <c r="AH158" s="173">
        <f t="shared" si="34"/>
        <v>0</v>
      </c>
      <c r="AI158" s="173">
        <f t="shared" si="35"/>
        <v>0</v>
      </c>
      <c r="AJ158" s="173">
        <f t="shared" si="36"/>
        <v>0</v>
      </c>
      <c r="AK158" s="369">
        <f t="shared" si="37"/>
        <v>0</v>
      </c>
      <c r="AL158" s="173"/>
      <c r="AM158" s="173">
        <f t="shared" si="38"/>
        <v>0</v>
      </c>
      <c r="AN158" s="173">
        <f t="shared" si="39"/>
        <v>0</v>
      </c>
      <c r="AO158" s="173">
        <f t="shared" si="40"/>
        <v>0</v>
      </c>
      <c r="AP158" s="173">
        <f t="shared" si="41"/>
        <v>0</v>
      </c>
      <c r="AQ158" s="173">
        <f t="shared" si="42"/>
        <v>0</v>
      </c>
      <c r="AR158" s="173">
        <f t="shared" si="43"/>
        <v>0</v>
      </c>
      <c r="AS158" s="374">
        <f t="shared" si="44"/>
        <v>0</v>
      </c>
    </row>
    <row r="159" spans="2:45" ht="18" hidden="1" thickBot="1">
      <c r="B159" s="445"/>
      <c r="C159" s="348">
        <v>36</v>
      </c>
      <c r="D159" s="113"/>
      <c r="E159" s="256"/>
      <c r="F159" s="111"/>
      <c r="G159" s="131"/>
      <c r="H159" s="131"/>
      <c r="I159" s="112">
        <v>4</v>
      </c>
      <c r="J159" s="153"/>
      <c r="K159" s="154"/>
      <c r="L159" s="155"/>
      <c r="M159" s="147"/>
      <c r="N159" s="419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19">
        <f>SUM(N159,P159,R159,T159,V159,X159,-AK159)</f>
        <v>0</v>
      </c>
      <c r="AA159" s="420">
        <f>SUM(O159,Q159,S159,U159,W159,Y159,-AS159)</f>
        <v>0</v>
      </c>
      <c r="AB159" s="421">
        <f>SUM(Z159:AA159)</f>
        <v>0</v>
      </c>
      <c r="AD159" s="134">
        <f t="shared" si="30"/>
        <v>0</v>
      </c>
      <c r="AE159" s="375">
        <f t="shared" si="31"/>
        <v>0</v>
      </c>
      <c r="AF159" s="173">
        <f t="shared" si="32"/>
        <v>0</v>
      </c>
      <c r="AG159" s="173">
        <f t="shared" si="33"/>
        <v>0</v>
      </c>
      <c r="AH159" s="173">
        <f t="shared" si="34"/>
        <v>0</v>
      </c>
      <c r="AI159" s="173">
        <f t="shared" si="35"/>
        <v>0</v>
      </c>
      <c r="AJ159" s="173">
        <f t="shared" si="36"/>
        <v>0</v>
      </c>
      <c r="AK159" s="369">
        <f t="shared" si="37"/>
        <v>0</v>
      </c>
      <c r="AL159" s="173"/>
      <c r="AM159" s="173">
        <f t="shared" si="38"/>
        <v>0</v>
      </c>
      <c r="AN159" s="173">
        <f t="shared" si="39"/>
        <v>0</v>
      </c>
      <c r="AO159" s="173">
        <f t="shared" si="40"/>
        <v>0</v>
      </c>
      <c r="AP159" s="173">
        <f t="shared" si="41"/>
        <v>0</v>
      </c>
      <c r="AQ159" s="173">
        <f t="shared" si="42"/>
        <v>0</v>
      </c>
      <c r="AR159" s="173">
        <f t="shared" si="43"/>
        <v>0</v>
      </c>
      <c r="AS159" s="374">
        <f t="shared" si="44"/>
        <v>0</v>
      </c>
    </row>
    <row r="160" spans="2:45" ht="18" hidden="1" thickBot="1">
      <c r="B160" s="445"/>
      <c r="C160" s="348">
        <v>37</v>
      </c>
      <c r="D160" s="113"/>
      <c r="E160" s="256"/>
      <c r="F160" s="111"/>
      <c r="G160" s="131"/>
      <c r="H160" s="131"/>
      <c r="I160" s="112">
        <v>4</v>
      </c>
      <c r="J160" s="153"/>
      <c r="K160" s="154"/>
      <c r="L160" s="155"/>
      <c r="M160" s="147"/>
      <c r="N160" s="419"/>
      <c r="O160" s="420"/>
      <c r="P160" s="420"/>
      <c r="Q160" s="420"/>
      <c r="R160" s="420"/>
      <c r="S160" s="420"/>
      <c r="T160" s="420"/>
      <c r="U160" s="420"/>
      <c r="V160" s="420"/>
      <c r="W160" s="420"/>
      <c r="X160" s="420"/>
      <c r="Y160" s="420"/>
      <c r="Z160" s="419">
        <f>SUM(N160,P160,R160,T160,V160,X160,-AK160)</f>
        <v>0</v>
      </c>
      <c r="AA160" s="420">
        <f>SUM(O160,Q160,S160,U160,W160,Y160,-AS160)</f>
        <v>0</v>
      </c>
      <c r="AB160" s="421">
        <f>SUM(Z160:AA160)</f>
        <v>0</v>
      </c>
      <c r="AD160" s="134">
        <f t="shared" si="30"/>
        <v>0</v>
      </c>
      <c r="AE160" s="375">
        <f t="shared" si="31"/>
        <v>0</v>
      </c>
      <c r="AF160" s="173">
        <f t="shared" si="32"/>
        <v>0</v>
      </c>
      <c r="AG160" s="173">
        <f t="shared" si="33"/>
        <v>0</v>
      </c>
      <c r="AH160" s="173">
        <f t="shared" si="34"/>
        <v>0</v>
      </c>
      <c r="AI160" s="173">
        <f t="shared" si="35"/>
        <v>0</v>
      </c>
      <c r="AJ160" s="173">
        <f t="shared" si="36"/>
        <v>0</v>
      </c>
      <c r="AK160" s="369">
        <f t="shared" si="37"/>
        <v>0</v>
      </c>
      <c r="AL160" s="173"/>
      <c r="AM160" s="173">
        <f t="shared" si="38"/>
        <v>0</v>
      </c>
      <c r="AN160" s="173">
        <f t="shared" si="39"/>
        <v>0</v>
      </c>
      <c r="AO160" s="173">
        <f t="shared" si="40"/>
        <v>0</v>
      </c>
      <c r="AP160" s="173">
        <f t="shared" si="41"/>
        <v>0</v>
      </c>
      <c r="AQ160" s="173">
        <f t="shared" si="42"/>
        <v>0</v>
      </c>
      <c r="AR160" s="173">
        <f t="shared" si="43"/>
        <v>0</v>
      </c>
      <c r="AS160" s="374">
        <f t="shared" si="44"/>
        <v>0</v>
      </c>
    </row>
    <row r="161" spans="2:45" ht="18" hidden="1" thickBot="1">
      <c r="B161" s="445"/>
      <c r="C161" s="348">
        <v>38</v>
      </c>
      <c r="D161" s="113"/>
      <c r="E161" s="256"/>
      <c r="F161" s="111"/>
      <c r="G161" s="131"/>
      <c r="H161" s="131"/>
      <c r="I161" s="112">
        <v>4</v>
      </c>
      <c r="J161" s="153"/>
      <c r="K161" s="154"/>
      <c r="L161" s="155"/>
      <c r="M161" s="147"/>
      <c r="N161" s="419"/>
      <c r="O161" s="420"/>
      <c r="P161" s="420"/>
      <c r="Q161" s="420"/>
      <c r="R161" s="420"/>
      <c r="S161" s="420"/>
      <c r="T161" s="420"/>
      <c r="U161" s="420"/>
      <c r="V161" s="420"/>
      <c r="W161" s="420"/>
      <c r="X161" s="420"/>
      <c r="Y161" s="420"/>
      <c r="Z161" s="419">
        <f>SUM(N161,P161,R161,T161,V161,X161,-AK161)</f>
        <v>0</v>
      </c>
      <c r="AA161" s="420">
        <f>SUM(O161,Q161,S161,U161,W161,Y161,-AS161)</f>
        <v>0</v>
      </c>
      <c r="AB161" s="421">
        <f>SUM(Z161:AA161)</f>
        <v>0</v>
      </c>
      <c r="AD161" s="134">
        <f t="shared" si="30"/>
        <v>0</v>
      </c>
      <c r="AE161" s="375">
        <f t="shared" si="31"/>
        <v>0</v>
      </c>
      <c r="AF161" s="173">
        <f t="shared" si="32"/>
        <v>0</v>
      </c>
      <c r="AG161" s="173">
        <f t="shared" si="33"/>
        <v>0</v>
      </c>
      <c r="AH161" s="173">
        <f t="shared" si="34"/>
        <v>0</v>
      </c>
      <c r="AI161" s="173">
        <f t="shared" si="35"/>
        <v>0</v>
      </c>
      <c r="AJ161" s="173">
        <f t="shared" si="36"/>
        <v>0</v>
      </c>
      <c r="AK161" s="369">
        <f t="shared" si="37"/>
        <v>0</v>
      </c>
      <c r="AL161" s="173"/>
      <c r="AM161" s="173">
        <f t="shared" si="38"/>
        <v>0</v>
      </c>
      <c r="AN161" s="173">
        <f t="shared" si="39"/>
        <v>0</v>
      </c>
      <c r="AO161" s="173">
        <f t="shared" si="40"/>
        <v>0</v>
      </c>
      <c r="AP161" s="173">
        <f t="shared" si="41"/>
        <v>0</v>
      </c>
      <c r="AQ161" s="173">
        <f t="shared" si="42"/>
        <v>0</v>
      </c>
      <c r="AR161" s="173">
        <f t="shared" si="43"/>
        <v>0</v>
      </c>
      <c r="AS161" s="374">
        <f t="shared" si="44"/>
        <v>0</v>
      </c>
    </row>
    <row r="162" spans="2:45" ht="18" hidden="1" thickBot="1">
      <c r="B162" s="445"/>
      <c r="C162" s="348">
        <v>39</v>
      </c>
      <c r="D162" s="113"/>
      <c r="E162" s="256"/>
      <c r="F162" s="111"/>
      <c r="G162" s="131"/>
      <c r="H162" s="131"/>
      <c r="I162" s="112">
        <v>4</v>
      </c>
      <c r="J162" s="153"/>
      <c r="K162" s="154"/>
      <c r="L162" s="155"/>
      <c r="M162" s="147"/>
      <c r="N162" s="419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420"/>
      <c r="Z162" s="419">
        <f>SUM(N162,P162,R162,T162,V162,X162,-AK162)</f>
        <v>0</v>
      </c>
      <c r="AA162" s="420">
        <f>SUM(O162,Q162,S162,U162,W162,Y162,-AS162)</f>
        <v>0</v>
      </c>
      <c r="AB162" s="421">
        <f>SUM(Z162:AA162)</f>
        <v>0</v>
      </c>
      <c r="AD162" s="134">
        <f t="shared" si="30"/>
        <v>0</v>
      </c>
      <c r="AE162" s="375">
        <f t="shared" si="31"/>
        <v>0</v>
      </c>
      <c r="AF162" s="173">
        <f t="shared" si="32"/>
        <v>0</v>
      </c>
      <c r="AG162" s="173">
        <f t="shared" si="33"/>
        <v>0</v>
      </c>
      <c r="AH162" s="173">
        <f t="shared" si="34"/>
        <v>0</v>
      </c>
      <c r="AI162" s="173">
        <f t="shared" si="35"/>
        <v>0</v>
      </c>
      <c r="AJ162" s="173">
        <f t="shared" si="36"/>
        <v>0</v>
      </c>
      <c r="AK162" s="369">
        <f t="shared" si="37"/>
        <v>0</v>
      </c>
      <c r="AL162" s="173"/>
      <c r="AM162" s="173">
        <f t="shared" si="38"/>
        <v>0</v>
      </c>
      <c r="AN162" s="173">
        <f t="shared" si="39"/>
        <v>0</v>
      </c>
      <c r="AO162" s="173">
        <f t="shared" si="40"/>
        <v>0</v>
      </c>
      <c r="AP162" s="173">
        <f t="shared" si="41"/>
        <v>0</v>
      </c>
      <c r="AQ162" s="173">
        <f t="shared" si="42"/>
        <v>0</v>
      </c>
      <c r="AR162" s="173">
        <f t="shared" si="43"/>
        <v>0</v>
      </c>
      <c r="AS162" s="374">
        <f t="shared" si="44"/>
        <v>0</v>
      </c>
    </row>
    <row r="163" spans="2:45" ht="18" hidden="1" thickBot="1">
      <c r="B163" s="445"/>
      <c r="C163" s="349">
        <v>40</v>
      </c>
      <c r="D163" s="113"/>
      <c r="E163" s="256"/>
      <c r="F163" s="111"/>
      <c r="G163" s="131"/>
      <c r="H163" s="131"/>
      <c r="I163" s="112">
        <v>4</v>
      </c>
      <c r="J163" s="153"/>
      <c r="K163" s="154"/>
      <c r="L163" s="155"/>
      <c r="M163" s="147"/>
      <c r="N163" s="419"/>
      <c r="O163" s="420"/>
      <c r="P163" s="420"/>
      <c r="Q163" s="420"/>
      <c r="R163" s="420"/>
      <c r="S163" s="420"/>
      <c r="T163" s="420"/>
      <c r="U163" s="420"/>
      <c r="V163" s="420"/>
      <c r="W163" s="420"/>
      <c r="X163" s="420"/>
      <c r="Y163" s="420"/>
      <c r="Z163" s="419">
        <f>SUM(N163,P163,R163,T163,V163,X163,-AK163)</f>
        <v>0</v>
      </c>
      <c r="AA163" s="420">
        <f>SUM(O163,Q163,S163,U163,W163,Y163,-AS163)</f>
        <v>0</v>
      </c>
      <c r="AB163" s="421">
        <f>SUM(Z163:AA163)</f>
        <v>0</v>
      </c>
      <c r="AD163" s="134">
        <f t="shared" si="30"/>
        <v>0</v>
      </c>
      <c r="AE163" s="375">
        <f t="shared" si="31"/>
        <v>0</v>
      </c>
      <c r="AF163" s="173">
        <f t="shared" si="32"/>
        <v>0</v>
      </c>
      <c r="AG163" s="173">
        <f t="shared" si="33"/>
        <v>0</v>
      </c>
      <c r="AH163" s="173">
        <f t="shared" si="34"/>
        <v>0</v>
      </c>
      <c r="AI163" s="173">
        <f t="shared" si="35"/>
        <v>0</v>
      </c>
      <c r="AJ163" s="173">
        <f t="shared" si="36"/>
        <v>0</v>
      </c>
      <c r="AK163" s="369">
        <f t="shared" si="37"/>
        <v>0</v>
      </c>
      <c r="AL163" s="173"/>
      <c r="AM163" s="173">
        <f t="shared" si="38"/>
        <v>0</v>
      </c>
      <c r="AN163" s="173">
        <f t="shared" si="39"/>
        <v>0</v>
      </c>
      <c r="AO163" s="173">
        <f t="shared" si="40"/>
        <v>0</v>
      </c>
      <c r="AP163" s="173">
        <f t="shared" si="41"/>
        <v>0</v>
      </c>
      <c r="AQ163" s="173">
        <f t="shared" si="42"/>
        <v>0</v>
      </c>
      <c r="AR163" s="173">
        <f t="shared" si="43"/>
        <v>0</v>
      </c>
      <c r="AS163" s="374">
        <f t="shared" si="44"/>
        <v>0</v>
      </c>
    </row>
    <row r="164" spans="2:45" ht="16.5" customHeight="1">
      <c r="B164" s="515" t="str">
        <f>'[5]Tabelle1'!B4</f>
        <v>GC Lipperswil</v>
      </c>
      <c r="C164" s="347">
        <v>1</v>
      </c>
      <c r="D164" s="358">
        <f>'[5]Tabelle1'!B6</f>
        <v>0</v>
      </c>
      <c r="E164" s="252">
        <f>'[5]Tabelle1'!C6</f>
        <v>0</v>
      </c>
      <c r="F164" s="106">
        <f>'[5]Tabelle1'!D6</f>
        <v>0</v>
      </c>
      <c r="G164" s="132"/>
      <c r="H164" s="132"/>
      <c r="I164" s="107">
        <v>5</v>
      </c>
      <c r="J164" s="151"/>
      <c r="K164" s="380"/>
      <c r="L164" s="152"/>
      <c r="M164" s="146"/>
      <c r="N164" s="416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417"/>
      <c r="Z164" s="416">
        <f>SUM(N164,P164,R164,T164,V164,X164,-AK164)</f>
        <v>0</v>
      </c>
      <c r="AA164" s="417">
        <f>SUM(O164,Q164,S164,U164,W164,Y164,-AS164)</f>
        <v>0</v>
      </c>
      <c r="AB164" s="418">
        <f>SUM(Z164:AA164)</f>
        <v>0</v>
      </c>
      <c r="AD164" s="134">
        <f t="shared" si="30"/>
        <v>0</v>
      </c>
      <c r="AE164" s="375">
        <f t="shared" si="31"/>
        <v>0</v>
      </c>
      <c r="AF164" s="173">
        <f t="shared" si="32"/>
        <v>0</v>
      </c>
      <c r="AG164" s="173">
        <f t="shared" si="33"/>
        <v>0</v>
      </c>
      <c r="AH164" s="173">
        <f t="shared" si="34"/>
        <v>0</v>
      </c>
      <c r="AI164" s="173">
        <f t="shared" si="35"/>
        <v>0</v>
      </c>
      <c r="AJ164" s="173">
        <f t="shared" si="36"/>
        <v>0</v>
      </c>
      <c r="AK164" s="369">
        <f t="shared" si="37"/>
        <v>0</v>
      </c>
      <c r="AL164" s="173"/>
      <c r="AM164" s="173">
        <f t="shared" si="38"/>
        <v>0</v>
      </c>
      <c r="AN164" s="173">
        <f t="shared" si="39"/>
        <v>0</v>
      </c>
      <c r="AO164" s="173">
        <f t="shared" si="40"/>
        <v>0</v>
      </c>
      <c r="AP164" s="173">
        <f t="shared" si="41"/>
        <v>0</v>
      </c>
      <c r="AQ164" s="173">
        <f t="shared" si="42"/>
        <v>0</v>
      </c>
      <c r="AR164" s="173">
        <f t="shared" si="43"/>
        <v>0</v>
      </c>
      <c r="AS164" s="374">
        <f t="shared" si="44"/>
        <v>0</v>
      </c>
    </row>
    <row r="165" spans="2:45" ht="15">
      <c r="B165" s="516"/>
      <c r="C165" s="348">
        <v>2</v>
      </c>
      <c r="D165" s="141">
        <f>'[5]Tabelle1'!B7</f>
        <v>0</v>
      </c>
      <c r="E165" s="254">
        <f>'[5]Tabelle1'!C7</f>
        <v>0</v>
      </c>
      <c r="F165" s="111">
        <f>'[5]Tabelle1'!D7</f>
        <v>0</v>
      </c>
      <c r="G165" s="131"/>
      <c r="H165" s="131"/>
      <c r="I165" s="112">
        <v>5</v>
      </c>
      <c r="J165" s="153"/>
      <c r="K165" s="154"/>
      <c r="L165" s="155"/>
      <c r="M165" s="147"/>
      <c r="N165" s="419"/>
      <c r="O165" s="420"/>
      <c r="P165" s="420"/>
      <c r="Q165" s="420"/>
      <c r="R165" s="420"/>
      <c r="S165" s="420"/>
      <c r="T165" s="420"/>
      <c r="U165" s="420"/>
      <c r="V165" s="420"/>
      <c r="W165" s="420"/>
      <c r="X165" s="420"/>
      <c r="Y165" s="420"/>
      <c r="Z165" s="419">
        <f>SUM(N165,P165,R165,T165,V165,X165,-AK165)</f>
        <v>0</v>
      </c>
      <c r="AA165" s="420">
        <f>SUM(O165,Q165,S165,U165,W165,Y165,-AS165)</f>
        <v>0</v>
      </c>
      <c r="AB165" s="421">
        <f>SUM(Z165:AA165)</f>
        <v>0</v>
      </c>
      <c r="AD165" s="134">
        <f t="shared" si="30"/>
        <v>0</v>
      </c>
      <c r="AE165" s="375">
        <f t="shared" si="31"/>
        <v>0</v>
      </c>
      <c r="AF165" s="173">
        <f t="shared" si="32"/>
        <v>0</v>
      </c>
      <c r="AG165" s="173">
        <f t="shared" si="33"/>
        <v>0</v>
      </c>
      <c r="AH165" s="173">
        <f t="shared" si="34"/>
        <v>0</v>
      </c>
      <c r="AI165" s="173">
        <f t="shared" si="35"/>
        <v>0</v>
      </c>
      <c r="AJ165" s="173">
        <f t="shared" si="36"/>
        <v>0</v>
      </c>
      <c r="AK165" s="369">
        <f t="shared" si="37"/>
        <v>0</v>
      </c>
      <c r="AL165" s="173"/>
      <c r="AM165" s="173">
        <f t="shared" si="38"/>
        <v>0</v>
      </c>
      <c r="AN165" s="173">
        <f t="shared" si="39"/>
        <v>0</v>
      </c>
      <c r="AO165" s="173">
        <f t="shared" si="40"/>
        <v>0</v>
      </c>
      <c r="AP165" s="173">
        <f t="shared" si="41"/>
        <v>0</v>
      </c>
      <c r="AQ165" s="173">
        <f t="shared" si="42"/>
        <v>0</v>
      </c>
      <c r="AR165" s="173">
        <f t="shared" si="43"/>
        <v>0</v>
      </c>
      <c r="AS165" s="374">
        <f t="shared" si="44"/>
        <v>0</v>
      </c>
    </row>
    <row r="166" spans="2:45" ht="15">
      <c r="B166" s="516"/>
      <c r="C166" s="348">
        <v>3</v>
      </c>
      <c r="D166" s="141">
        <f>'[5]Tabelle1'!B8</f>
        <v>0</v>
      </c>
      <c r="E166" s="254">
        <f>'[5]Tabelle1'!C8</f>
        <v>0</v>
      </c>
      <c r="F166" s="111">
        <f>'[5]Tabelle1'!D8</f>
        <v>0</v>
      </c>
      <c r="G166" s="131"/>
      <c r="H166" s="131"/>
      <c r="I166" s="112">
        <v>5</v>
      </c>
      <c r="J166" s="153"/>
      <c r="K166" s="154"/>
      <c r="L166" s="155"/>
      <c r="M166" s="147"/>
      <c r="N166" s="419"/>
      <c r="O166" s="420"/>
      <c r="P166" s="420"/>
      <c r="Q166" s="420"/>
      <c r="R166" s="420"/>
      <c r="S166" s="420"/>
      <c r="T166" s="420"/>
      <c r="U166" s="420"/>
      <c r="V166" s="420"/>
      <c r="W166" s="420"/>
      <c r="X166" s="420"/>
      <c r="Y166" s="420"/>
      <c r="Z166" s="419">
        <f>SUM(N166,P166,R166,T166,V166,X166,-AK166)</f>
        <v>0</v>
      </c>
      <c r="AA166" s="420">
        <f>SUM(O166,Q166,S166,U166,W166,Y166,-AS166)</f>
        <v>0</v>
      </c>
      <c r="AB166" s="421">
        <f>SUM(Z166:AA166)</f>
        <v>0</v>
      </c>
      <c r="AD166" s="134">
        <f t="shared" si="30"/>
        <v>0</v>
      </c>
      <c r="AE166" s="375">
        <f t="shared" si="31"/>
        <v>0</v>
      </c>
      <c r="AF166" s="173">
        <f t="shared" si="32"/>
        <v>0</v>
      </c>
      <c r="AG166" s="173">
        <f t="shared" si="33"/>
        <v>0</v>
      </c>
      <c r="AH166" s="173">
        <f t="shared" si="34"/>
        <v>0</v>
      </c>
      <c r="AI166" s="173">
        <f t="shared" si="35"/>
        <v>0</v>
      </c>
      <c r="AJ166" s="173">
        <f t="shared" si="36"/>
        <v>0</v>
      </c>
      <c r="AK166" s="369">
        <f t="shared" si="37"/>
        <v>0</v>
      </c>
      <c r="AL166" s="173"/>
      <c r="AM166" s="173">
        <f t="shared" si="38"/>
        <v>0</v>
      </c>
      <c r="AN166" s="173">
        <f t="shared" si="39"/>
        <v>0</v>
      </c>
      <c r="AO166" s="173">
        <f t="shared" si="40"/>
        <v>0</v>
      </c>
      <c r="AP166" s="173">
        <f t="shared" si="41"/>
        <v>0</v>
      </c>
      <c r="AQ166" s="173">
        <f t="shared" si="42"/>
        <v>0</v>
      </c>
      <c r="AR166" s="173">
        <f t="shared" si="43"/>
        <v>0</v>
      </c>
      <c r="AS166" s="374">
        <f t="shared" si="44"/>
        <v>0</v>
      </c>
    </row>
    <row r="167" spans="2:45" ht="15">
      <c r="B167" s="516"/>
      <c r="C167" s="348">
        <v>4</v>
      </c>
      <c r="D167" s="141">
        <f>'[5]Tabelle1'!B9</f>
        <v>0</v>
      </c>
      <c r="E167" s="254">
        <f>'[5]Tabelle1'!C9</f>
        <v>0</v>
      </c>
      <c r="F167" s="111">
        <f>'[5]Tabelle1'!D9</f>
        <v>0</v>
      </c>
      <c r="G167" s="131"/>
      <c r="H167" s="131"/>
      <c r="I167" s="112">
        <v>5</v>
      </c>
      <c r="J167" s="153"/>
      <c r="K167" s="154"/>
      <c r="L167" s="155"/>
      <c r="M167" s="147"/>
      <c r="N167" s="419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19">
        <f>SUM(N167,P167,R167,T167,V167,X167,-AK167)</f>
        <v>0</v>
      </c>
      <c r="AA167" s="420">
        <f>SUM(O167,Q167,S167,U167,W167,Y167,-AS167)</f>
        <v>0</v>
      </c>
      <c r="AB167" s="421">
        <f>SUM(Z167:AA167)</f>
        <v>0</v>
      </c>
      <c r="AD167" s="134">
        <f t="shared" si="30"/>
        <v>0</v>
      </c>
      <c r="AE167" s="375">
        <f t="shared" si="31"/>
        <v>0</v>
      </c>
      <c r="AF167" s="173">
        <f t="shared" si="32"/>
        <v>0</v>
      </c>
      <c r="AG167" s="173">
        <f t="shared" si="33"/>
        <v>0</v>
      </c>
      <c r="AH167" s="173">
        <f t="shared" si="34"/>
        <v>0</v>
      </c>
      <c r="AI167" s="173">
        <f t="shared" si="35"/>
        <v>0</v>
      </c>
      <c r="AJ167" s="173">
        <f t="shared" si="36"/>
        <v>0</v>
      </c>
      <c r="AK167" s="369">
        <f t="shared" si="37"/>
        <v>0</v>
      </c>
      <c r="AL167" s="173"/>
      <c r="AM167" s="173">
        <f t="shared" si="38"/>
        <v>0</v>
      </c>
      <c r="AN167" s="173">
        <f t="shared" si="39"/>
        <v>0</v>
      </c>
      <c r="AO167" s="173">
        <f t="shared" si="40"/>
        <v>0</v>
      </c>
      <c r="AP167" s="173">
        <f t="shared" si="41"/>
        <v>0</v>
      </c>
      <c r="AQ167" s="173">
        <f t="shared" si="42"/>
        <v>0</v>
      </c>
      <c r="AR167" s="173">
        <f t="shared" si="43"/>
        <v>0</v>
      </c>
      <c r="AS167" s="374">
        <f t="shared" si="44"/>
        <v>0</v>
      </c>
    </row>
    <row r="168" spans="2:45" ht="15">
      <c r="B168" s="516"/>
      <c r="C168" s="348">
        <v>5</v>
      </c>
      <c r="D168" s="141">
        <f>'[5]Tabelle1'!B10</f>
        <v>0</v>
      </c>
      <c r="E168" s="254">
        <f>'[5]Tabelle1'!C10</f>
        <v>0</v>
      </c>
      <c r="F168" s="111">
        <f>'[5]Tabelle1'!D10</f>
        <v>0</v>
      </c>
      <c r="G168" s="131"/>
      <c r="H168" s="131"/>
      <c r="I168" s="112">
        <v>5</v>
      </c>
      <c r="J168" s="153"/>
      <c r="K168" s="154"/>
      <c r="L168" s="155"/>
      <c r="M168" s="147"/>
      <c r="N168" s="419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419">
        <f>SUM(N168,P168,R168,T168,V168,X168,-AK168)</f>
        <v>0</v>
      </c>
      <c r="AA168" s="420">
        <f>SUM(O168,Q168,S168,U168,W168,Y168,-AS168)</f>
        <v>0</v>
      </c>
      <c r="AB168" s="421">
        <f>SUM(Z168:AA168)</f>
        <v>0</v>
      </c>
      <c r="AD168" s="134">
        <f t="shared" si="30"/>
        <v>0</v>
      </c>
      <c r="AE168" s="375">
        <f t="shared" si="31"/>
        <v>0</v>
      </c>
      <c r="AF168" s="173">
        <f t="shared" si="32"/>
        <v>0</v>
      </c>
      <c r="AG168" s="173">
        <f t="shared" si="33"/>
        <v>0</v>
      </c>
      <c r="AH168" s="173">
        <f t="shared" si="34"/>
        <v>0</v>
      </c>
      <c r="AI168" s="173">
        <f t="shared" si="35"/>
        <v>0</v>
      </c>
      <c r="AJ168" s="173">
        <f t="shared" si="36"/>
        <v>0</v>
      </c>
      <c r="AK168" s="369">
        <f t="shared" si="37"/>
        <v>0</v>
      </c>
      <c r="AL168" s="173"/>
      <c r="AM168" s="173">
        <f t="shared" si="38"/>
        <v>0</v>
      </c>
      <c r="AN168" s="173">
        <f t="shared" si="39"/>
        <v>0</v>
      </c>
      <c r="AO168" s="173">
        <f t="shared" si="40"/>
        <v>0</v>
      </c>
      <c r="AP168" s="173">
        <f t="shared" si="41"/>
        <v>0</v>
      </c>
      <c r="AQ168" s="173">
        <f t="shared" si="42"/>
        <v>0</v>
      </c>
      <c r="AR168" s="173">
        <f t="shared" si="43"/>
        <v>0</v>
      </c>
      <c r="AS168" s="374">
        <f t="shared" si="44"/>
        <v>0</v>
      </c>
    </row>
    <row r="169" spans="2:45" ht="15">
      <c r="B169" s="516"/>
      <c r="C169" s="348">
        <v>6</v>
      </c>
      <c r="D169" s="141">
        <f>'[5]Tabelle1'!B11</f>
        <v>0</v>
      </c>
      <c r="E169" s="254">
        <f>'[5]Tabelle1'!C11</f>
        <v>0</v>
      </c>
      <c r="F169" s="111">
        <f>'[5]Tabelle1'!D11</f>
        <v>0</v>
      </c>
      <c r="G169" s="131"/>
      <c r="H169" s="131"/>
      <c r="I169" s="112">
        <v>5</v>
      </c>
      <c r="J169" s="153"/>
      <c r="K169" s="154"/>
      <c r="L169" s="155"/>
      <c r="M169" s="147"/>
      <c r="N169" s="419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19">
        <f>SUM(N169,P169,R169,T169,V169,X169,-AK169)</f>
        <v>0</v>
      </c>
      <c r="AA169" s="420">
        <f>SUM(O169,Q169,S169,U169,W169,Y169,-AS169)</f>
        <v>0</v>
      </c>
      <c r="AB169" s="421">
        <f>SUM(Z169:AA169)</f>
        <v>0</v>
      </c>
      <c r="AD169" s="134">
        <f t="shared" si="30"/>
        <v>0</v>
      </c>
      <c r="AE169" s="375">
        <f t="shared" si="31"/>
        <v>0</v>
      </c>
      <c r="AF169" s="173">
        <f t="shared" si="32"/>
        <v>0</v>
      </c>
      <c r="AG169" s="173">
        <f t="shared" si="33"/>
        <v>0</v>
      </c>
      <c r="AH169" s="173">
        <f t="shared" si="34"/>
        <v>0</v>
      </c>
      <c r="AI169" s="173">
        <f t="shared" si="35"/>
        <v>0</v>
      </c>
      <c r="AJ169" s="173">
        <f t="shared" si="36"/>
        <v>0</v>
      </c>
      <c r="AK169" s="369">
        <f t="shared" si="37"/>
        <v>0</v>
      </c>
      <c r="AL169" s="173"/>
      <c r="AM169" s="173">
        <f t="shared" si="38"/>
        <v>0</v>
      </c>
      <c r="AN169" s="173">
        <f t="shared" si="39"/>
        <v>0</v>
      </c>
      <c r="AO169" s="173">
        <f t="shared" si="40"/>
        <v>0</v>
      </c>
      <c r="AP169" s="173">
        <f t="shared" si="41"/>
        <v>0</v>
      </c>
      <c r="AQ169" s="173">
        <f t="shared" si="42"/>
        <v>0</v>
      </c>
      <c r="AR169" s="173">
        <f t="shared" si="43"/>
        <v>0</v>
      </c>
      <c r="AS169" s="374">
        <f t="shared" si="44"/>
        <v>0</v>
      </c>
    </row>
    <row r="170" spans="2:45" ht="15">
      <c r="B170" s="516"/>
      <c r="C170" s="348">
        <v>7</v>
      </c>
      <c r="D170" s="141">
        <f>'[5]Tabelle1'!B12</f>
        <v>0</v>
      </c>
      <c r="E170" s="254">
        <f>'[5]Tabelle1'!C12</f>
        <v>0</v>
      </c>
      <c r="F170" s="111">
        <f>'[5]Tabelle1'!D12</f>
        <v>0</v>
      </c>
      <c r="G170" s="131"/>
      <c r="H170" s="131"/>
      <c r="I170" s="112">
        <v>5</v>
      </c>
      <c r="J170" s="153"/>
      <c r="K170" s="154"/>
      <c r="L170" s="155"/>
      <c r="M170" s="147"/>
      <c r="N170" s="419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19">
        <f>SUM(N170,P170,R170,T170,V170,X170,-AK170)</f>
        <v>0</v>
      </c>
      <c r="AA170" s="420">
        <f>SUM(O170,Q170,S170,U170,W170,Y170,-AS170)</f>
        <v>0</v>
      </c>
      <c r="AB170" s="421">
        <f>SUM(Z170:AA170)</f>
        <v>0</v>
      </c>
      <c r="AD170" s="134">
        <f t="shared" si="30"/>
        <v>0</v>
      </c>
      <c r="AE170" s="375">
        <f t="shared" si="31"/>
        <v>0</v>
      </c>
      <c r="AF170" s="173">
        <f t="shared" si="32"/>
        <v>0</v>
      </c>
      <c r="AG170" s="173">
        <f t="shared" si="33"/>
        <v>0</v>
      </c>
      <c r="AH170" s="173">
        <f t="shared" si="34"/>
        <v>0</v>
      </c>
      <c r="AI170" s="173">
        <f t="shared" si="35"/>
        <v>0</v>
      </c>
      <c r="AJ170" s="173">
        <f t="shared" si="36"/>
        <v>0</v>
      </c>
      <c r="AK170" s="369">
        <f t="shared" si="37"/>
        <v>0</v>
      </c>
      <c r="AL170" s="173"/>
      <c r="AM170" s="173">
        <f t="shared" si="38"/>
        <v>0</v>
      </c>
      <c r="AN170" s="173">
        <f t="shared" si="39"/>
        <v>0</v>
      </c>
      <c r="AO170" s="173">
        <f t="shared" si="40"/>
        <v>0</v>
      </c>
      <c r="AP170" s="173">
        <f t="shared" si="41"/>
        <v>0</v>
      </c>
      <c r="AQ170" s="173">
        <f t="shared" si="42"/>
        <v>0</v>
      </c>
      <c r="AR170" s="173">
        <f t="shared" si="43"/>
        <v>0</v>
      </c>
      <c r="AS170" s="374">
        <f t="shared" si="44"/>
        <v>0</v>
      </c>
    </row>
    <row r="171" spans="2:45" ht="15">
      <c r="B171" s="516"/>
      <c r="C171" s="348">
        <v>8</v>
      </c>
      <c r="D171" s="141">
        <f>'[5]Tabelle1'!B13</f>
        <v>0</v>
      </c>
      <c r="E171" s="254">
        <f>'[5]Tabelle1'!C13</f>
        <v>0</v>
      </c>
      <c r="F171" s="111">
        <f>'[5]Tabelle1'!D13</f>
        <v>0</v>
      </c>
      <c r="G171" s="131"/>
      <c r="H171" s="131"/>
      <c r="I171" s="112">
        <v>5</v>
      </c>
      <c r="J171" s="153"/>
      <c r="K171" s="154"/>
      <c r="L171" s="155"/>
      <c r="M171" s="147"/>
      <c r="N171" s="419"/>
      <c r="O171" s="420"/>
      <c r="P171" s="420"/>
      <c r="Q171" s="420"/>
      <c r="R171" s="420"/>
      <c r="S171" s="420"/>
      <c r="T171" s="420"/>
      <c r="U171" s="420"/>
      <c r="V171" s="420"/>
      <c r="W171" s="420"/>
      <c r="X171" s="420"/>
      <c r="Y171" s="420"/>
      <c r="Z171" s="419">
        <f>SUM(N171,P171,R171,T171,V171,X171,-AK171)</f>
        <v>0</v>
      </c>
      <c r="AA171" s="420">
        <f>SUM(O171,Q171,S171,U171,W171,Y171,-AS171)</f>
        <v>0</v>
      </c>
      <c r="AB171" s="421">
        <f>SUM(Z171:AA171)</f>
        <v>0</v>
      </c>
      <c r="AD171" s="134">
        <f t="shared" si="30"/>
        <v>0</v>
      </c>
      <c r="AE171" s="375">
        <f t="shared" si="31"/>
        <v>0</v>
      </c>
      <c r="AF171" s="173">
        <f t="shared" si="32"/>
        <v>0</v>
      </c>
      <c r="AG171" s="173">
        <f t="shared" si="33"/>
        <v>0</v>
      </c>
      <c r="AH171" s="173">
        <f t="shared" si="34"/>
        <v>0</v>
      </c>
      <c r="AI171" s="173">
        <f t="shared" si="35"/>
        <v>0</v>
      </c>
      <c r="AJ171" s="173">
        <f t="shared" si="36"/>
        <v>0</v>
      </c>
      <c r="AK171" s="369">
        <f t="shared" si="37"/>
        <v>0</v>
      </c>
      <c r="AL171" s="173"/>
      <c r="AM171" s="173">
        <f t="shared" si="38"/>
        <v>0</v>
      </c>
      <c r="AN171" s="173">
        <f t="shared" si="39"/>
        <v>0</v>
      </c>
      <c r="AO171" s="173">
        <f t="shared" si="40"/>
        <v>0</v>
      </c>
      <c r="AP171" s="173">
        <f t="shared" si="41"/>
        <v>0</v>
      </c>
      <c r="AQ171" s="173">
        <f t="shared" si="42"/>
        <v>0</v>
      </c>
      <c r="AR171" s="173">
        <f t="shared" si="43"/>
        <v>0</v>
      </c>
      <c r="AS171" s="374">
        <f t="shared" si="44"/>
        <v>0</v>
      </c>
    </row>
    <row r="172" spans="2:45" ht="15">
      <c r="B172" s="516"/>
      <c r="C172" s="348">
        <v>9</v>
      </c>
      <c r="D172" s="123">
        <f>'[5]Tabelle1'!B14</f>
        <v>0</v>
      </c>
      <c r="E172" s="386">
        <f>'[5]Tabelle1'!C14</f>
        <v>0</v>
      </c>
      <c r="F172" s="109">
        <f>'[5]Tabelle1'!D14</f>
        <v>0</v>
      </c>
      <c r="G172" s="131"/>
      <c r="H172" s="131"/>
      <c r="I172" s="112">
        <v>5</v>
      </c>
      <c r="J172" s="153"/>
      <c r="K172" s="154"/>
      <c r="L172" s="155"/>
      <c r="M172" s="147"/>
      <c r="N172" s="419"/>
      <c r="O172" s="420"/>
      <c r="P172" s="420"/>
      <c r="Q172" s="420"/>
      <c r="R172" s="420"/>
      <c r="S172" s="420"/>
      <c r="T172" s="420"/>
      <c r="U172" s="420"/>
      <c r="V172" s="420"/>
      <c r="W172" s="420"/>
      <c r="X172" s="420"/>
      <c r="Y172" s="420"/>
      <c r="Z172" s="419">
        <f>SUM(N172,P172,R172,T172,V172,X172,-AK172)</f>
        <v>0</v>
      </c>
      <c r="AA172" s="420">
        <f>SUM(O172,Q172,S172,U172,W172,Y172,-AS172)</f>
        <v>0</v>
      </c>
      <c r="AB172" s="421">
        <f>SUM(Z172:AA172)</f>
        <v>0</v>
      </c>
      <c r="AD172" s="134">
        <f t="shared" si="30"/>
        <v>0</v>
      </c>
      <c r="AE172" s="375">
        <f t="shared" si="31"/>
        <v>0</v>
      </c>
      <c r="AF172" s="173">
        <f t="shared" si="32"/>
        <v>0</v>
      </c>
      <c r="AG172" s="173">
        <f t="shared" si="33"/>
        <v>0</v>
      </c>
      <c r="AH172" s="173">
        <f t="shared" si="34"/>
        <v>0</v>
      </c>
      <c r="AI172" s="173">
        <f t="shared" si="35"/>
        <v>0</v>
      </c>
      <c r="AJ172" s="173">
        <f t="shared" si="36"/>
        <v>0</v>
      </c>
      <c r="AK172" s="369">
        <f t="shared" si="37"/>
        <v>0</v>
      </c>
      <c r="AL172" s="173"/>
      <c r="AM172" s="173">
        <f t="shared" si="38"/>
        <v>0</v>
      </c>
      <c r="AN172" s="173">
        <f t="shared" si="39"/>
        <v>0</v>
      </c>
      <c r="AO172" s="173">
        <f t="shared" si="40"/>
        <v>0</v>
      </c>
      <c r="AP172" s="173">
        <f t="shared" si="41"/>
        <v>0</v>
      </c>
      <c r="AQ172" s="173">
        <f t="shared" si="42"/>
        <v>0</v>
      </c>
      <c r="AR172" s="173">
        <f t="shared" si="43"/>
        <v>0</v>
      </c>
      <c r="AS172" s="374">
        <f t="shared" si="44"/>
        <v>0</v>
      </c>
    </row>
    <row r="173" spans="2:45" ht="15.75">
      <c r="B173" s="516"/>
      <c r="C173" s="348">
        <v>10</v>
      </c>
      <c r="D173" s="141">
        <f>'[5]Tabelle1'!B15</f>
        <v>0</v>
      </c>
      <c r="E173" s="254">
        <f>'[5]Tabelle1'!C15</f>
        <v>0</v>
      </c>
      <c r="F173" s="111">
        <f>'[5]Tabelle1'!D15</f>
        <v>0</v>
      </c>
      <c r="G173" s="131"/>
      <c r="H173" s="131"/>
      <c r="I173" s="112">
        <v>5</v>
      </c>
      <c r="J173" s="153"/>
      <c r="K173" s="154"/>
      <c r="L173" s="155"/>
      <c r="M173" s="147"/>
      <c r="N173" s="419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  <c r="Z173" s="419">
        <f>SUM(N173,P173,R173,T173,V173,X173,-AK173)</f>
        <v>0</v>
      </c>
      <c r="AA173" s="420">
        <f>SUM(O173,Q173,S173,U173,W173,Y173,-AS173)</f>
        <v>0</v>
      </c>
      <c r="AB173" s="421">
        <f>SUM(Z173:AA173)</f>
        <v>0</v>
      </c>
      <c r="AD173" s="134">
        <f t="shared" si="30"/>
        <v>0</v>
      </c>
      <c r="AE173" s="375">
        <f t="shared" si="31"/>
        <v>0</v>
      </c>
      <c r="AF173" s="173">
        <f t="shared" si="32"/>
        <v>0</v>
      </c>
      <c r="AG173" s="173">
        <f t="shared" si="33"/>
        <v>0</v>
      </c>
      <c r="AH173" s="173">
        <f t="shared" si="34"/>
        <v>0</v>
      </c>
      <c r="AI173" s="173">
        <f t="shared" si="35"/>
        <v>0</v>
      </c>
      <c r="AJ173" s="173">
        <f t="shared" si="36"/>
        <v>0</v>
      </c>
      <c r="AK173" s="369">
        <f t="shared" si="37"/>
        <v>0</v>
      </c>
      <c r="AL173" s="173"/>
      <c r="AM173" s="173">
        <f t="shared" si="38"/>
        <v>0</v>
      </c>
      <c r="AN173" s="173">
        <f t="shared" si="39"/>
        <v>0</v>
      </c>
      <c r="AO173" s="173">
        <f t="shared" si="40"/>
        <v>0</v>
      </c>
      <c r="AP173" s="173">
        <f t="shared" si="41"/>
        <v>0</v>
      </c>
      <c r="AQ173" s="173">
        <f t="shared" si="42"/>
        <v>0</v>
      </c>
      <c r="AR173" s="173">
        <f t="shared" si="43"/>
        <v>0</v>
      </c>
      <c r="AS173" s="374">
        <f t="shared" si="44"/>
        <v>0</v>
      </c>
    </row>
    <row r="174" spans="2:45" ht="16.5" customHeight="1">
      <c r="B174" s="516"/>
      <c r="C174" s="348">
        <v>11</v>
      </c>
      <c r="D174" s="141">
        <f>'[5]Tabelle1'!B16</f>
        <v>0</v>
      </c>
      <c r="E174" s="254">
        <f>'[5]Tabelle1'!C16</f>
        <v>0</v>
      </c>
      <c r="F174" s="111">
        <f>'[5]Tabelle1'!D16</f>
        <v>0</v>
      </c>
      <c r="G174" s="131"/>
      <c r="H174" s="131"/>
      <c r="I174" s="112">
        <v>5</v>
      </c>
      <c r="J174" s="153"/>
      <c r="K174" s="154"/>
      <c r="L174" s="155"/>
      <c r="M174" s="147"/>
      <c r="N174" s="419"/>
      <c r="O174" s="420"/>
      <c r="P174" s="420"/>
      <c r="Q174" s="420"/>
      <c r="R174" s="420"/>
      <c r="S174" s="420"/>
      <c r="T174" s="420"/>
      <c r="U174" s="420"/>
      <c r="V174" s="420"/>
      <c r="W174" s="420"/>
      <c r="X174" s="420"/>
      <c r="Y174" s="420"/>
      <c r="Z174" s="419">
        <f>SUM(N174,P174,R174,T174,V174,X174,-AK174)</f>
        <v>0</v>
      </c>
      <c r="AA174" s="420">
        <f>SUM(O174,Q174,S174,U174,W174,Y174,-AS174)</f>
        <v>0</v>
      </c>
      <c r="AB174" s="421">
        <f>SUM(Z174:AA174)</f>
        <v>0</v>
      </c>
      <c r="AD174" s="134">
        <f t="shared" si="30"/>
        <v>0</v>
      </c>
      <c r="AE174" s="375">
        <f t="shared" si="31"/>
        <v>0</v>
      </c>
      <c r="AF174" s="173">
        <f t="shared" si="32"/>
        <v>0</v>
      </c>
      <c r="AG174" s="173">
        <f t="shared" si="33"/>
        <v>0</v>
      </c>
      <c r="AH174" s="173">
        <f t="shared" si="34"/>
        <v>0</v>
      </c>
      <c r="AI174" s="173">
        <f t="shared" si="35"/>
        <v>0</v>
      </c>
      <c r="AJ174" s="173">
        <f t="shared" si="36"/>
        <v>0</v>
      </c>
      <c r="AK174" s="369">
        <f t="shared" si="37"/>
        <v>0</v>
      </c>
      <c r="AL174" s="173"/>
      <c r="AM174" s="173">
        <f t="shared" si="38"/>
        <v>0</v>
      </c>
      <c r="AN174" s="173">
        <f t="shared" si="39"/>
        <v>0</v>
      </c>
      <c r="AO174" s="173">
        <f t="shared" si="40"/>
        <v>0</v>
      </c>
      <c r="AP174" s="173">
        <f t="shared" si="41"/>
        <v>0</v>
      </c>
      <c r="AQ174" s="173">
        <f t="shared" si="42"/>
        <v>0</v>
      </c>
      <c r="AR174" s="173">
        <f t="shared" si="43"/>
        <v>0</v>
      </c>
      <c r="AS174" s="374">
        <f t="shared" si="44"/>
        <v>0</v>
      </c>
    </row>
    <row r="175" spans="2:45" ht="15.75" thickBot="1">
      <c r="B175" s="516"/>
      <c r="C175" s="348">
        <v>12</v>
      </c>
      <c r="D175" s="123">
        <f>'[5]Tabelle1'!B17</f>
        <v>0</v>
      </c>
      <c r="E175" s="386">
        <f>'[5]Tabelle1'!C17</f>
        <v>0</v>
      </c>
      <c r="F175" s="109">
        <f>'[5]Tabelle1'!D17</f>
        <v>0</v>
      </c>
      <c r="G175" s="131"/>
      <c r="H175" s="131"/>
      <c r="I175" s="112">
        <v>5</v>
      </c>
      <c r="J175" s="153"/>
      <c r="K175" s="154"/>
      <c r="L175" s="155"/>
      <c r="M175" s="147"/>
      <c r="N175" s="419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19">
        <f>SUM(N175,P175,R175,T175,V175,X175,-AK175)</f>
        <v>0</v>
      </c>
      <c r="AA175" s="420">
        <f>SUM(O175,Q175,S175,U175,W175,Y175,-AS175)</f>
        <v>0</v>
      </c>
      <c r="AB175" s="421">
        <f>SUM(Z175:AA175)</f>
        <v>0</v>
      </c>
      <c r="AD175" s="134">
        <f t="shared" si="30"/>
        <v>0</v>
      </c>
      <c r="AE175" s="375">
        <f t="shared" si="31"/>
        <v>0</v>
      </c>
      <c r="AF175" s="173">
        <f t="shared" si="32"/>
        <v>0</v>
      </c>
      <c r="AG175" s="173">
        <f t="shared" si="33"/>
        <v>0</v>
      </c>
      <c r="AH175" s="173">
        <f t="shared" si="34"/>
        <v>0</v>
      </c>
      <c r="AI175" s="173">
        <f t="shared" si="35"/>
        <v>0</v>
      </c>
      <c r="AJ175" s="173">
        <f t="shared" si="36"/>
        <v>0</v>
      </c>
      <c r="AK175" s="369">
        <f t="shared" si="37"/>
        <v>0</v>
      </c>
      <c r="AL175" s="173"/>
      <c r="AM175" s="173">
        <f t="shared" si="38"/>
        <v>0</v>
      </c>
      <c r="AN175" s="173">
        <f t="shared" si="39"/>
        <v>0</v>
      </c>
      <c r="AO175" s="173">
        <f t="shared" si="40"/>
        <v>0</v>
      </c>
      <c r="AP175" s="173">
        <f t="shared" si="41"/>
        <v>0</v>
      </c>
      <c r="AQ175" s="173">
        <f t="shared" si="42"/>
        <v>0</v>
      </c>
      <c r="AR175" s="173">
        <f t="shared" si="43"/>
        <v>0</v>
      </c>
      <c r="AS175" s="374">
        <f t="shared" si="44"/>
        <v>0</v>
      </c>
    </row>
    <row r="176" spans="2:45" ht="16.5" hidden="1" thickBot="1">
      <c r="B176" s="445"/>
      <c r="C176" s="348">
        <v>13</v>
      </c>
      <c r="D176" s="123"/>
      <c r="E176" s="257"/>
      <c r="F176" s="109"/>
      <c r="G176" s="131"/>
      <c r="H176" s="131"/>
      <c r="I176" s="112">
        <v>5</v>
      </c>
      <c r="J176" s="153"/>
      <c r="K176" s="154"/>
      <c r="L176" s="155"/>
      <c r="M176" s="147"/>
      <c r="N176" s="419"/>
      <c r="O176" s="420"/>
      <c r="P176" s="420"/>
      <c r="Q176" s="420"/>
      <c r="R176" s="420"/>
      <c r="S176" s="420"/>
      <c r="T176" s="420"/>
      <c r="U176" s="420"/>
      <c r="V176" s="420"/>
      <c r="W176" s="420"/>
      <c r="X176" s="420"/>
      <c r="Y176" s="420"/>
      <c r="Z176" s="419">
        <f>SUM(N176,P176,R176,T176,V176,X176,-AK176)</f>
        <v>0</v>
      </c>
      <c r="AA176" s="420">
        <f>SUM(O176,Q176,S176,U176,W176,Y176,-AS176)</f>
        <v>0</v>
      </c>
      <c r="AB176" s="421">
        <f>SUM(Z176:AA176)</f>
        <v>0</v>
      </c>
      <c r="AD176" s="134">
        <f t="shared" si="30"/>
        <v>0</v>
      </c>
      <c r="AE176" s="375">
        <f t="shared" si="31"/>
        <v>0</v>
      </c>
      <c r="AF176" s="173">
        <f t="shared" si="32"/>
        <v>0</v>
      </c>
      <c r="AG176" s="173">
        <f t="shared" si="33"/>
        <v>0</v>
      </c>
      <c r="AH176" s="173">
        <f t="shared" si="34"/>
        <v>0</v>
      </c>
      <c r="AI176" s="173">
        <f t="shared" si="35"/>
        <v>0</v>
      </c>
      <c r="AJ176" s="173">
        <f t="shared" si="36"/>
        <v>0</v>
      </c>
      <c r="AK176" s="369">
        <f t="shared" si="37"/>
        <v>0</v>
      </c>
      <c r="AL176" s="173"/>
      <c r="AM176" s="173">
        <f t="shared" si="38"/>
        <v>0</v>
      </c>
      <c r="AN176" s="173">
        <f t="shared" si="39"/>
        <v>0</v>
      </c>
      <c r="AO176" s="173">
        <f t="shared" si="40"/>
        <v>0</v>
      </c>
      <c r="AP176" s="173">
        <f t="shared" si="41"/>
        <v>0</v>
      </c>
      <c r="AQ176" s="173">
        <f t="shared" si="42"/>
        <v>0</v>
      </c>
      <c r="AR176" s="173">
        <f t="shared" si="43"/>
        <v>0</v>
      </c>
      <c r="AS176" s="374">
        <f t="shared" si="44"/>
        <v>0</v>
      </c>
    </row>
    <row r="177" spans="2:45" ht="16.5" hidden="1" thickBot="1">
      <c r="B177" s="445"/>
      <c r="C177" s="348">
        <v>14</v>
      </c>
      <c r="D177" s="123"/>
      <c r="E177" s="257"/>
      <c r="F177" s="109"/>
      <c r="G177" s="131"/>
      <c r="H177" s="131"/>
      <c r="I177" s="112">
        <v>5</v>
      </c>
      <c r="J177" s="153"/>
      <c r="K177" s="154"/>
      <c r="L177" s="155"/>
      <c r="M177" s="147"/>
      <c r="N177" s="419"/>
      <c r="O177" s="420"/>
      <c r="P177" s="420"/>
      <c r="Q177" s="420"/>
      <c r="R177" s="420"/>
      <c r="S177" s="420"/>
      <c r="T177" s="420"/>
      <c r="U177" s="420"/>
      <c r="V177" s="420"/>
      <c r="W177" s="420"/>
      <c r="X177" s="420"/>
      <c r="Y177" s="420"/>
      <c r="Z177" s="419">
        <f>SUM(N177,P177,R177,T177,V177,X177,-AK177)</f>
        <v>0</v>
      </c>
      <c r="AA177" s="420">
        <f>SUM(O177,Q177,S177,U177,W177,Y177,-AS177)</f>
        <v>0</v>
      </c>
      <c r="AB177" s="421">
        <f>SUM(Z177:AA177)</f>
        <v>0</v>
      </c>
      <c r="AD177" s="134">
        <f t="shared" si="30"/>
        <v>0</v>
      </c>
      <c r="AE177" s="375">
        <f t="shared" si="31"/>
        <v>0</v>
      </c>
      <c r="AF177" s="173">
        <f t="shared" si="32"/>
        <v>0</v>
      </c>
      <c r="AG177" s="173">
        <f t="shared" si="33"/>
        <v>0</v>
      </c>
      <c r="AH177" s="173">
        <f t="shared" si="34"/>
        <v>0</v>
      </c>
      <c r="AI177" s="173">
        <f t="shared" si="35"/>
        <v>0</v>
      </c>
      <c r="AJ177" s="173">
        <f t="shared" si="36"/>
        <v>0</v>
      </c>
      <c r="AK177" s="369">
        <f t="shared" si="37"/>
        <v>0</v>
      </c>
      <c r="AL177" s="173"/>
      <c r="AM177" s="173">
        <f t="shared" si="38"/>
        <v>0</v>
      </c>
      <c r="AN177" s="173">
        <f t="shared" si="39"/>
        <v>0</v>
      </c>
      <c r="AO177" s="173">
        <f t="shared" si="40"/>
        <v>0</v>
      </c>
      <c r="AP177" s="173">
        <f t="shared" si="41"/>
        <v>0</v>
      </c>
      <c r="AQ177" s="173">
        <f t="shared" si="42"/>
        <v>0</v>
      </c>
      <c r="AR177" s="173">
        <f t="shared" si="43"/>
        <v>0</v>
      </c>
      <c r="AS177" s="374">
        <f t="shared" si="44"/>
        <v>0</v>
      </c>
    </row>
    <row r="178" spans="2:45" ht="16.5" hidden="1" thickBot="1">
      <c r="B178" s="445"/>
      <c r="C178" s="348">
        <v>15</v>
      </c>
      <c r="D178" s="123"/>
      <c r="E178" s="257"/>
      <c r="F178" s="109"/>
      <c r="G178" s="131"/>
      <c r="H178" s="131"/>
      <c r="I178" s="112">
        <v>5</v>
      </c>
      <c r="J178" s="153"/>
      <c r="K178" s="154"/>
      <c r="L178" s="155"/>
      <c r="M178" s="147"/>
      <c r="N178" s="419"/>
      <c r="O178" s="420"/>
      <c r="P178" s="420"/>
      <c r="Q178" s="420"/>
      <c r="R178" s="420"/>
      <c r="S178" s="420"/>
      <c r="T178" s="420"/>
      <c r="U178" s="420"/>
      <c r="V178" s="420"/>
      <c r="W178" s="420"/>
      <c r="X178" s="420"/>
      <c r="Y178" s="420"/>
      <c r="Z178" s="419">
        <f>SUM(N178,P178,R178,T178,V178,X178,-AK178)</f>
        <v>0</v>
      </c>
      <c r="AA178" s="420">
        <f>SUM(O178,Q178,S178,U178,W178,Y178,-AS178)</f>
        <v>0</v>
      </c>
      <c r="AB178" s="421">
        <f>SUM(Z178:AA178)</f>
        <v>0</v>
      </c>
      <c r="AD178" s="134">
        <f t="shared" si="30"/>
        <v>0</v>
      </c>
      <c r="AE178" s="375">
        <f t="shared" si="31"/>
        <v>0</v>
      </c>
      <c r="AF178" s="173">
        <f t="shared" si="32"/>
        <v>0</v>
      </c>
      <c r="AG178" s="173">
        <f t="shared" si="33"/>
        <v>0</v>
      </c>
      <c r="AH178" s="173">
        <f t="shared" si="34"/>
        <v>0</v>
      </c>
      <c r="AI178" s="173">
        <f t="shared" si="35"/>
        <v>0</v>
      </c>
      <c r="AJ178" s="173">
        <f t="shared" si="36"/>
        <v>0</v>
      </c>
      <c r="AK178" s="369">
        <f t="shared" si="37"/>
        <v>0</v>
      </c>
      <c r="AL178" s="173"/>
      <c r="AM178" s="173">
        <f t="shared" si="38"/>
        <v>0</v>
      </c>
      <c r="AN178" s="173">
        <f t="shared" si="39"/>
        <v>0</v>
      </c>
      <c r="AO178" s="173">
        <f t="shared" si="40"/>
        <v>0</v>
      </c>
      <c r="AP178" s="173">
        <f t="shared" si="41"/>
        <v>0</v>
      </c>
      <c r="AQ178" s="173">
        <f t="shared" si="42"/>
        <v>0</v>
      </c>
      <c r="AR178" s="173">
        <f t="shared" si="43"/>
        <v>0</v>
      </c>
      <c r="AS178" s="374">
        <f t="shared" si="44"/>
        <v>0</v>
      </c>
    </row>
    <row r="179" spans="2:45" ht="16.5" hidden="1" thickBot="1">
      <c r="B179" s="445"/>
      <c r="C179" s="348">
        <v>16</v>
      </c>
      <c r="D179" s="123"/>
      <c r="E179" s="257"/>
      <c r="F179" s="109"/>
      <c r="G179" s="131"/>
      <c r="H179" s="131"/>
      <c r="I179" s="112">
        <v>5</v>
      </c>
      <c r="J179" s="153"/>
      <c r="K179" s="154"/>
      <c r="L179" s="155"/>
      <c r="M179" s="147"/>
      <c r="N179" s="419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  <c r="Z179" s="419">
        <f>SUM(N179,P179,R179,T179,V179,X179,-AK179)</f>
        <v>0</v>
      </c>
      <c r="AA179" s="420">
        <f>SUM(O179,Q179,S179,U179,W179,Y179,-AS179)</f>
        <v>0</v>
      </c>
      <c r="AB179" s="421">
        <f>SUM(Z179:AA179)</f>
        <v>0</v>
      </c>
      <c r="AD179" s="134">
        <f t="shared" si="30"/>
        <v>0</v>
      </c>
      <c r="AE179" s="375">
        <f t="shared" si="31"/>
        <v>0</v>
      </c>
      <c r="AF179" s="173">
        <f t="shared" si="32"/>
        <v>0</v>
      </c>
      <c r="AG179" s="173">
        <f t="shared" si="33"/>
        <v>0</v>
      </c>
      <c r="AH179" s="173">
        <f t="shared" si="34"/>
        <v>0</v>
      </c>
      <c r="AI179" s="173">
        <f t="shared" si="35"/>
        <v>0</v>
      </c>
      <c r="AJ179" s="173">
        <f t="shared" si="36"/>
        <v>0</v>
      </c>
      <c r="AK179" s="369">
        <f t="shared" si="37"/>
        <v>0</v>
      </c>
      <c r="AL179" s="173"/>
      <c r="AM179" s="173">
        <f t="shared" si="38"/>
        <v>0</v>
      </c>
      <c r="AN179" s="173">
        <f t="shared" si="39"/>
        <v>0</v>
      </c>
      <c r="AO179" s="173">
        <f t="shared" si="40"/>
        <v>0</v>
      </c>
      <c r="AP179" s="173">
        <f t="shared" si="41"/>
        <v>0</v>
      </c>
      <c r="AQ179" s="173">
        <f t="shared" si="42"/>
        <v>0</v>
      </c>
      <c r="AR179" s="173">
        <f t="shared" si="43"/>
        <v>0</v>
      </c>
      <c r="AS179" s="374">
        <f t="shared" si="44"/>
        <v>0</v>
      </c>
    </row>
    <row r="180" spans="2:45" ht="16.5" hidden="1" thickBot="1">
      <c r="B180" s="445"/>
      <c r="C180" s="348">
        <v>17</v>
      </c>
      <c r="D180" s="123"/>
      <c r="E180" s="257"/>
      <c r="F180" s="109"/>
      <c r="G180" s="131"/>
      <c r="H180" s="131"/>
      <c r="I180" s="112">
        <v>5</v>
      </c>
      <c r="J180" s="153"/>
      <c r="K180" s="154"/>
      <c r="L180" s="155"/>
      <c r="M180" s="147"/>
      <c r="N180" s="419"/>
      <c r="O180" s="420"/>
      <c r="P180" s="420"/>
      <c r="Q180" s="420"/>
      <c r="R180" s="420"/>
      <c r="S180" s="420"/>
      <c r="T180" s="420"/>
      <c r="U180" s="420"/>
      <c r="V180" s="420"/>
      <c r="W180" s="420"/>
      <c r="X180" s="420"/>
      <c r="Y180" s="420"/>
      <c r="Z180" s="419">
        <f>SUM(N180,P180,R180,T180,V180,X180,-AK180)</f>
        <v>0</v>
      </c>
      <c r="AA180" s="420">
        <f>SUM(O180,Q180,S180,U180,W180,Y180,-AS180)</f>
        <v>0</v>
      </c>
      <c r="AB180" s="421">
        <f>SUM(Z180:AA180)</f>
        <v>0</v>
      </c>
      <c r="AD180" s="134">
        <f t="shared" si="30"/>
        <v>0</v>
      </c>
      <c r="AE180" s="375">
        <f t="shared" si="31"/>
        <v>0</v>
      </c>
      <c r="AF180" s="173">
        <f t="shared" si="32"/>
        <v>0</v>
      </c>
      <c r="AG180" s="173">
        <f t="shared" si="33"/>
        <v>0</v>
      </c>
      <c r="AH180" s="173">
        <f t="shared" si="34"/>
        <v>0</v>
      </c>
      <c r="AI180" s="173">
        <f t="shared" si="35"/>
        <v>0</v>
      </c>
      <c r="AJ180" s="173">
        <f t="shared" si="36"/>
        <v>0</v>
      </c>
      <c r="AK180" s="369">
        <f t="shared" si="37"/>
        <v>0</v>
      </c>
      <c r="AL180" s="173"/>
      <c r="AM180" s="173">
        <f t="shared" si="38"/>
        <v>0</v>
      </c>
      <c r="AN180" s="173">
        <f t="shared" si="39"/>
        <v>0</v>
      </c>
      <c r="AO180" s="173">
        <f t="shared" si="40"/>
        <v>0</v>
      </c>
      <c r="AP180" s="173">
        <f t="shared" si="41"/>
        <v>0</v>
      </c>
      <c r="AQ180" s="173">
        <f t="shared" si="42"/>
        <v>0</v>
      </c>
      <c r="AR180" s="173">
        <f t="shared" si="43"/>
        <v>0</v>
      </c>
      <c r="AS180" s="374">
        <f t="shared" si="44"/>
        <v>0</v>
      </c>
    </row>
    <row r="181" spans="2:45" ht="16.5" hidden="1" thickBot="1">
      <c r="B181" s="445"/>
      <c r="C181" s="348">
        <v>18</v>
      </c>
      <c r="D181" s="123"/>
      <c r="E181" s="257"/>
      <c r="F181" s="109"/>
      <c r="G181" s="131"/>
      <c r="H181" s="131"/>
      <c r="I181" s="112">
        <v>5</v>
      </c>
      <c r="J181" s="153"/>
      <c r="K181" s="154"/>
      <c r="L181" s="155"/>
      <c r="M181" s="147"/>
      <c r="N181" s="419"/>
      <c r="O181" s="420"/>
      <c r="P181" s="420"/>
      <c r="Q181" s="420"/>
      <c r="R181" s="420"/>
      <c r="S181" s="420"/>
      <c r="T181" s="420"/>
      <c r="U181" s="420"/>
      <c r="V181" s="420"/>
      <c r="W181" s="420"/>
      <c r="X181" s="420"/>
      <c r="Y181" s="420"/>
      <c r="Z181" s="419">
        <f>SUM(N181,P181,R181,T181,V181,X181,-AK181)</f>
        <v>0</v>
      </c>
      <c r="AA181" s="420">
        <f>SUM(O181,Q181,S181,U181,W181,Y181,-AS181)</f>
        <v>0</v>
      </c>
      <c r="AB181" s="421">
        <f>SUM(Z181:AA181)</f>
        <v>0</v>
      </c>
      <c r="AD181" s="134">
        <f t="shared" si="30"/>
        <v>0</v>
      </c>
      <c r="AE181" s="375">
        <f t="shared" si="31"/>
        <v>0</v>
      </c>
      <c r="AF181" s="173">
        <f t="shared" si="32"/>
        <v>0</v>
      </c>
      <c r="AG181" s="173">
        <f t="shared" si="33"/>
        <v>0</v>
      </c>
      <c r="AH181" s="173">
        <f t="shared" si="34"/>
        <v>0</v>
      </c>
      <c r="AI181" s="173">
        <f t="shared" si="35"/>
        <v>0</v>
      </c>
      <c r="AJ181" s="173">
        <f t="shared" si="36"/>
        <v>0</v>
      </c>
      <c r="AK181" s="369">
        <f t="shared" si="37"/>
        <v>0</v>
      </c>
      <c r="AL181" s="173"/>
      <c r="AM181" s="173">
        <f t="shared" si="38"/>
        <v>0</v>
      </c>
      <c r="AN181" s="173">
        <f t="shared" si="39"/>
        <v>0</v>
      </c>
      <c r="AO181" s="173">
        <f t="shared" si="40"/>
        <v>0</v>
      </c>
      <c r="AP181" s="173">
        <f t="shared" si="41"/>
        <v>0</v>
      </c>
      <c r="AQ181" s="173">
        <f t="shared" si="42"/>
        <v>0</v>
      </c>
      <c r="AR181" s="173">
        <f t="shared" si="43"/>
        <v>0</v>
      </c>
      <c r="AS181" s="374">
        <f t="shared" si="44"/>
        <v>0</v>
      </c>
    </row>
    <row r="182" spans="2:45" ht="16.5" hidden="1" thickBot="1">
      <c r="B182" s="445"/>
      <c r="C182" s="348">
        <v>19</v>
      </c>
      <c r="D182" s="123"/>
      <c r="E182" s="257"/>
      <c r="F182" s="109"/>
      <c r="G182" s="131"/>
      <c r="H182" s="131"/>
      <c r="I182" s="112">
        <v>5</v>
      </c>
      <c r="J182" s="153"/>
      <c r="K182" s="154"/>
      <c r="L182" s="155"/>
      <c r="M182" s="147"/>
      <c r="N182" s="419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  <c r="Z182" s="419">
        <f>SUM(N182,P182,R182,T182,V182,X182,-AK182)</f>
        <v>0</v>
      </c>
      <c r="AA182" s="420">
        <f>SUM(O182,Q182,S182,U182,W182,Y182,-AS182)</f>
        <v>0</v>
      </c>
      <c r="AB182" s="421">
        <f>SUM(Z182:AA182)</f>
        <v>0</v>
      </c>
      <c r="AD182" s="134">
        <f t="shared" si="30"/>
        <v>0</v>
      </c>
      <c r="AE182" s="375">
        <f t="shared" si="31"/>
        <v>0</v>
      </c>
      <c r="AF182" s="173">
        <f t="shared" si="32"/>
        <v>0</v>
      </c>
      <c r="AG182" s="173">
        <f t="shared" si="33"/>
        <v>0</v>
      </c>
      <c r="AH182" s="173">
        <f t="shared" si="34"/>
        <v>0</v>
      </c>
      <c r="AI182" s="173">
        <f t="shared" si="35"/>
        <v>0</v>
      </c>
      <c r="AJ182" s="173">
        <f t="shared" si="36"/>
        <v>0</v>
      </c>
      <c r="AK182" s="369">
        <f t="shared" si="37"/>
        <v>0</v>
      </c>
      <c r="AL182" s="173"/>
      <c r="AM182" s="173">
        <f t="shared" si="38"/>
        <v>0</v>
      </c>
      <c r="AN182" s="173">
        <f t="shared" si="39"/>
        <v>0</v>
      </c>
      <c r="AO182" s="173">
        <f t="shared" si="40"/>
        <v>0</v>
      </c>
      <c r="AP182" s="173">
        <f t="shared" si="41"/>
        <v>0</v>
      </c>
      <c r="AQ182" s="173">
        <f t="shared" si="42"/>
        <v>0</v>
      </c>
      <c r="AR182" s="173">
        <f t="shared" si="43"/>
        <v>0</v>
      </c>
      <c r="AS182" s="374">
        <f t="shared" si="44"/>
        <v>0</v>
      </c>
    </row>
    <row r="183" spans="2:45" ht="18" hidden="1" thickBot="1">
      <c r="B183" s="445"/>
      <c r="C183" s="348">
        <v>20</v>
      </c>
      <c r="D183" s="123"/>
      <c r="E183" s="257"/>
      <c r="F183" s="109"/>
      <c r="G183" s="131"/>
      <c r="H183" s="131"/>
      <c r="I183" s="112">
        <v>5</v>
      </c>
      <c r="J183" s="153"/>
      <c r="K183" s="154"/>
      <c r="L183" s="155"/>
      <c r="M183" s="147"/>
      <c r="N183" s="419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  <c r="Z183" s="419">
        <f>SUM(N183,P183,R183,T183,V183,X183,-AK183)</f>
        <v>0</v>
      </c>
      <c r="AA183" s="420">
        <f>SUM(O183,Q183,S183,U183,W183,Y183,-AS183)</f>
        <v>0</v>
      </c>
      <c r="AB183" s="421">
        <f>SUM(Z183:AA183)</f>
        <v>0</v>
      </c>
      <c r="AD183" s="134">
        <f t="shared" si="30"/>
        <v>0</v>
      </c>
      <c r="AE183" s="375">
        <f t="shared" si="31"/>
        <v>0</v>
      </c>
      <c r="AF183" s="173">
        <f t="shared" si="32"/>
        <v>0</v>
      </c>
      <c r="AG183" s="173">
        <f t="shared" si="33"/>
        <v>0</v>
      </c>
      <c r="AH183" s="173">
        <f t="shared" si="34"/>
        <v>0</v>
      </c>
      <c r="AI183" s="173">
        <f t="shared" si="35"/>
        <v>0</v>
      </c>
      <c r="AJ183" s="173">
        <f t="shared" si="36"/>
        <v>0</v>
      </c>
      <c r="AK183" s="369">
        <f t="shared" si="37"/>
        <v>0</v>
      </c>
      <c r="AL183" s="173"/>
      <c r="AM183" s="173">
        <f t="shared" si="38"/>
        <v>0</v>
      </c>
      <c r="AN183" s="173">
        <f t="shared" si="39"/>
        <v>0</v>
      </c>
      <c r="AO183" s="173">
        <f t="shared" si="40"/>
        <v>0</v>
      </c>
      <c r="AP183" s="173">
        <f t="shared" si="41"/>
        <v>0</v>
      </c>
      <c r="AQ183" s="173">
        <f t="shared" si="42"/>
        <v>0</v>
      </c>
      <c r="AR183" s="173">
        <f t="shared" si="43"/>
        <v>0</v>
      </c>
      <c r="AS183" s="374">
        <f t="shared" si="44"/>
        <v>0</v>
      </c>
    </row>
    <row r="184" spans="2:45" ht="16.5" hidden="1" thickBot="1">
      <c r="B184" s="445"/>
      <c r="C184" s="348">
        <v>21</v>
      </c>
      <c r="D184" s="123"/>
      <c r="E184" s="257"/>
      <c r="F184" s="109"/>
      <c r="G184" s="131"/>
      <c r="H184" s="131"/>
      <c r="I184" s="112">
        <v>5</v>
      </c>
      <c r="J184" s="153"/>
      <c r="K184" s="154"/>
      <c r="L184" s="155"/>
      <c r="M184" s="147"/>
      <c r="N184" s="419"/>
      <c r="O184" s="420"/>
      <c r="P184" s="420"/>
      <c r="Q184" s="420"/>
      <c r="R184" s="420"/>
      <c r="S184" s="420"/>
      <c r="T184" s="420"/>
      <c r="U184" s="420"/>
      <c r="V184" s="420"/>
      <c r="W184" s="420"/>
      <c r="X184" s="420"/>
      <c r="Y184" s="420"/>
      <c r="Z184" s="419">
        <f>SUM(N184,P184,R184,T184,V184,X184,-AK184)</f>
        <v>0</v>
      </c>
      <c r="AA184" s="420">
        <f>SUM(O184,Q184,S184,U184,W184,Y184,-AS184)</f>
        <v>0</v>
      </c>
      <c r="AB184" s="421">
        <f>SUM(Z184:AA184)</f>
        <v>0</v>
      </c>
      <c r="AD184" s="134">
        <f t="shared" si="30"/>
        <v>0</v>
      </c>
      <c r="AE184" s="375">
        <f t="shared" si="31"/>
        <v>0</v>
      </c>
      <c r="AF184" s="173">
        <f t="shared" si="32"/>
        <v>0</v>
      </c>
      <c r="AG184" s="173">
        <f t="shared" si="33"/>
        <v>0</v>
      </c>
      <c r="AH184" s="173">
        <f t="shared" si="34"/>
        <v>0</v>
      </c>
      <c r="AI184" s="173">
        <f t="shared" si="35"/>
        <v>0</v>
      </c>
      <c r="AJ184" s="173">
        <f t="shared" si="36"/>
        <v>0</v>
      </c>
      <c r="AK184" s="369">
        <f t="shared" si="37"/>
        <v>0</v>
      </c>
      <c r="AL184" s="173"/>
      <c r="AM184" s="173">
        <f t="shared" si="38"/>
        <v>0</v>
      </c>
      <c r="AN184" s="173">
        <f t="shared" si="39"/>
        <v>0</v>
      </c>
      <c r="AO184" s="173">
        <f t="shared" si="40"/>
        <v>0</v>
      </c>
      <c r="AP184" s="173">
        <f t="shared" si="41"/>
        <v>0</v>
      </c>
      <c r="AQ184" s="173">
        <f t="shared" si="42"/>
        <v>0</v>
      </c>
      <c r="AR184" s="173">
        <f t="shared" si="43"/>
        <v>0</v>
      </c>
      <c r="AS184" s="374">
        <f t="shared" si="44"/>
        <v>0</v>
      </c>
    </row>
    <row r="185" spans="2:45" ht="18" hidden="1" thickBot="1">
      <c r="B185" s="445"/>
      <c r="C185" s="348">
        <v>22</v>
      </c>
      <c r="D185" s="123"/>
      <c r="E185" s="257"/>
      <c r="F185" s="109"/>
      <c r="G185" s="131"/>
      <c r="H185" s="131"/>
      <c r="I185" s="112">
        <v>5</v>
      </c>
      <c r="J185" s="153"/>
      <c r="K185" s="154"/>
      <c r="L185" s="155"/>
      <c r="M185" s="147"/>
      <c r="N185" s="419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19">
        <f>SUM(N185,P185,R185,T185,V185,X185,-AK185)</f>
        <v>0</v>
      </c>
      <c r="AA185" s="420">
        <f>SUM(O185,Q185,S185,U185,W185,Y185,-AS185)</f>
        <v>0</v>
      </c>
      <c r="AB185" s="421">
        <f>SUM(Z185:AA185)</f>
        <v>0</v>
      </c>
      <c r="AD185" s="134">
        <f t="shared" si="30"/>
        <v>0</v>
      </c>
      <c r="AE185" s="375">
        <f t="shared" si="31"/>
        <v>0</v>
      </c>
      <c r="AF185" s="173">
        <f t="shared" si="32"/>
        <v>0</v>
      </c>
      <c r="AG185" s="173">
        <f t="shared" si="33"/>
        <v>0</v>
      </c>
      <c r="AH185" s="173">
        <f t="shared" si="34"/>
        <v>0</v>
      </c>
      <c r="AI185" s="173">
        <f t="shared" si="35"/>
        <v>0</v>
      </c>
      <c r="AJ185" s="173">
        <f t="shared" si="36"/>
        <v>0</v>
      </c>
      <c r="AK185" s="369">
        <f t="shared" si="37"/>
        <v>0</v>
      </c>
      <c r="AL185" s="173"/>
      <c r="AM185" s="173">
        <f t="shared" si="38"/>
        <v>0</v>
      </c>
      <c r="AN185" s="173">
        <f t="shared" si="39"/>
        <v>0</v>
      </c>
      <c r="AO185" s="173">
        <f t="shared" si="40"/>
        <v>0</v>
      </c>
      <c r="AP185" s="173">
        <f t="shared" si="41"/>
        <v>0</v>
      </c>
      <c r="AQ185" s="173">
        <f t="shared" si="42"/>
        <v>0</v>
      </c>
      <c r="AR185" s="173">
        <f t="shared" si="43"/>
        <v>0</v>
      </c>
      <c r="AS185" s="374">
        <f t="shared" si="44"/>
        <v>0</v>
      </c>
    </row>
    <row r="186" spans="2:45" ht="18" hidden="1" thickBot="1">
      <c r="B186" s="445"/>
      <c r="C186" s="348">
        <v>23</v>
      </c>
      <c r="D186" s="123"/>
      <c r="E186" s="257"/>
      <c r="F186" s="109"/>
      <c r="G186" s="131"/>
      <c r="H186" s="131"/>
      <c r="I186" s="112">
        <v>5</v>
      </c>
      <c r="J186" s="153"/>
      <c r="K186" s="154"/>
      <c r="L186" s="155"/>
      <c r="M186" s="147"/>
      <c r="N186" s="419"/>
      <c r="O186" s="420"/>
      <c r="P186" s="420"/>
      <c r="Q186" s="420"/>
      <c r="R186" s="420"/>
      <c r="S186" s="420"/>
      <c r="T186" s="420"/>
      <c r="U186" s="420"/>
      <c r="V186" s="420"/>
      <c r="W186" s="420"/>
      <c r="X186" s="420"/>
      <c r="Y186" s="420"/>
      <c r="Z186" s="419">
        <f>SUM(N186,P186,R186,T186,V186,X186,-AK186)</f>
        <v>0</v>
      </c>
      <c r="AA186" s="420">
        <f>SUM(O186,Q186,S186,U186,W186,Y186,-AS186)</f>
        <v>0</v>
      </c>
      <c r="AB186" s="421">
        <f>SUM(Z186:AA186)</f>
        <v>0</v>
      </c>
      <c r="AD186" s="134">
        <f t="shared" si="30"/>
        <v>0</v>
      </c>
      <c r="AE186" s="375">
        <f t="shared" si="31"/>
        <v>0</v>
      </c>
      <c r="AF186" s="173">
        <f t="shared" si="32"/>
        <v>0</v>
      </c>
      <c r="AG186" s="173">
        <f t="shared" si="33"/>
        <v>0</v>
      </c>
      <c r="AH186" s="173">
        <f t="shared" si="34"/>
        <v>0</v>
      </c>
      <c r="AI186" s="173">
        <f t="shared" si="35"/>
        <v>0</v>
      </c>
      <c r="AJ186" s="173">
        <f t="shared" si="36"/>
        <v>0</v>
      </c>
      <c r="AK186" s="369">
        <f t="shared" si="37"/>
        <v>0</v>
      </c>
      <c r="AL186" s="173"/>
      <c r="AM186" s="173">
        <f t="shared" si="38"/>
        <v>0</v>
      </c>
      <c r="AN186" s="173">
        <f t="shared" si="39"/>
        <v>0</v>
      </c>
      <c r="AO186" s="173">
        <f t="shared" si="40"/>
        <v>0</v>
      </c>
      <c r="AP186" s="173">
        <f t="shared" si="41"/>
        <v>0</v>
      </c>
      <c r="AQ186" s="173">
        <f t="shared" si="42"/>
        <v>0</v>
      </c>
      <c r="AR186" s="173">
        <f t="shared" si="43"/>
        <v>0</v>
      </c>
      <c r="AS186" s="374">
        <f t="shared" si="44"/>
        <v>0</v>
      </c>
    </row>
    <row r="187" spans="2:45" ht="18" hidden="1" thickBot="1">
      <c r="B187" s="445"/>
      <c r="C187" s="348">
        <v>24</v>
      </c>
      <c r="D187" s="123"/>
      <c r="E187" s="257"/>
      <c r="F187" s="109"/>
      <c r="G187" s="131"/>
      <c r="H187" s="131"/>
      <c r="I187" s="112">
        <v>5</v>
      </c>
      <c r="J187" s="153"/>
      <c r="K187" s="154"/>
      <c r="L187" s="155"/>
      <c r="M187" s="147"/>
      <c r="N187" s="419"/>
      <c r="O187" s="420"/>
      <c r="P187" s="420"/>
      <c r="Q187" s="420"/>
      <c r="R187" s="420"/>
      <c r="S187" s="420"/>
      <c r="T187" s="420"/>
      <c r="U187" s="420"/>
      <c r="V187" s="420"/>
      <c r="W187" s="420"/>
      <c r="X187" s="420"/>
      <c r="Y187" s="420"/>
      <c r="Z187" s="419">
        <f>SUM(N187,P187,R187,T187,V187,X187,-AK187)</f>
        <v>0</v>
      </c>
      <c r="AA187" s="420">
        <f>SUM(O187,Q187,S187,U187,W187,Y187,-AS187)</f>
        <v>0</v>
      </c>
      <c r="AB187" s="421">
        <f>SUM(Z187:AA187)</f>
        <v>0</v>
      </c>
      <c r="AD187" s="134">
        <f t="shared" si="30"/>
        <v>0</v>
      </c>
      <c r="AE187" s="375">
        <f t="shared" si="31"/>
        <v>0</v>
      </c>
      <c r="AF187" s="173">
        <f t="shared" si="32"/>
        <v>0</v>
      </c>
      <c r="AG187" s="173">
        <f t="shared" si="33"/>
        <v>0</v>
      </c>
      <c r="AH187" s="173">
        <f t="shared" si="34"/>
        <v>0</v>
      </c>
      <c r="AI187" s="173">
        <f t="shared" si="35"/>
        <v>0</v>
      </c>
      <c r="AJ187" s="173">
        <f t="shared" si="36"/>
        <v>0</v>
      </c>
      <c r="AK187" s="369">
        <f t="shared" si="37"/>
        <v>0</v>
      </c>
      <c r="AL187" s="173"/>
      <c r="AM187" s="173">
        <f t="shared" si="38"/>
        <v>0</v>
      </c>
      <c r="AN187" s="173">
        <f t="shared" si="39"/>
        <v>0</v>
      </c>
      <c r="AO187" s="173">
        <f t="shared" si="40"/>
        <v>0</v>
      </c>
      <c r="AP187" s="173">
        <f t="shared" si="41"/>
        <v>0</v>
      </c>
      <c r="AQ187" s="173">
        <f t="shared" si="42"/>
        <v>0</v>
      </c>
      <c r="AR187" s="173">
        <f t="shared" si="43"/>
        <v>0</v>
      </c>
      <c r="AS187" s="374">
        <f t="shared" si="44"/>
        <v>0</v>
      </c>
    </row>
    <row r="188" spans="2:45" ht="18" hidden="1" thickBot="1">
      <c r="B188" s="445"/>
      <c r="C188" s="348">
        <v>25</v>
      </c>
      <c r="D188" s="123"/>
      <c r="E188" s="257"/>
      <c r="F188" s="109"/>
      <c r="G188" s="131"/>
      <c r="H188" s="131"/>
      <c r="I188" s="112">
        <v>5</v>
      </c>
      <c r="J188" s="153"/>
      <c r="K188" s="154"/>
      <c r="L188" s="155"/>
      <c r="M188" s="147"/>
      <c r="N188" s="419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  <c r="Z188" s="419">
        <f>SUM(N188,P188,R188,T188,V188,X188,-AK188)</f>
        <v>0</v>
      </c>
      <c r="AA188" s="420">
        <f>SUM(O188,Q188,S188,U188,W188,Y188,-AS188)</f>
        <v>0</v>
      </c>
      <c r="AB188" s="421">
        <f>SUM(Z188:AA188)</f>
        <v>0</v>
      </c>
      <c r="AD188" s="134">
        <f t="shared" si="30"/>
        <v>0</v>
      </c>
      <c r="AE188" s="375">
        <f t="shared" si="31"/>
        <v>0</v>
      </c>
      <c r="AF188" s="173">
        <f t="shared" si="32"/>
        <v>0</v>
      </c>
      <c r="AG188" s="173">
        <f t="shared" si="33"/>
        <v>0</v>
      </c>
      <c r="AH188" s="173">
        <f t="shared" si="34"/>
        <v>0</v>
      </c>
      <c r="AI188" s="173">
        <f t="shared" si="35"/>
        <v>0</v>
      </c>
      <c r="AJ188" s="173">
        <f t="shared" si="36"/>
        <v>0</v>
      </c>
      <c r="AK188" s="369">
        <f t="shared" si="37"/>
        <v>0</v>
      </c>
      <c r="AL188" s="173"/>
      <c r="AM188" s="173">
        <f t="shared" si="38"/>
        <v>0</v>
      </c>
      <c r="AN188" s="173">
        <f t="shared" si="39"/>
        <v>0</v>
      </c>
      <c r="AO188" s="173">
        <f t="shared" si="40"/>
        <v>0</v>
      </c>
      <c r="AP188" s="173">
        <f t="shared" si="41"/>
        <v>0</v>
      </c>
      <c r="AQ188" s="173">
        <f t="shared" si="42"/>
        <v>0</v>
      </c>
      <c r="AR188" s="173">
        <f t="shared" si="43"/>
        <v>0</v>
      </c>
      <c r="AS188" s="374">
        <f t="shared" si="44"/>
        <v>0</v>
      </c>
    </row>
    <row r="189" spans="2:45" ht="18" hidden="1" thickBot="1">
      <c r="B189" s="445"/>
      <c r="C189" s="348">
        <v>26</v>
      </c>
      <c r="D189" s="123"/>
      <c r="E189" s="257"/>
      <c r="F189" s="109"/>
      <c r="G189" s="131"/>
      <c r="H189" s="131"/>
      <c r="I189" s="112">
        <v>5</v>
      </c>
      <c r="J189" s="153"/>
      <c r="K189" s="154"/>
      <c r="L189" s="155"/>
      <c r="M189" s="147"/>
      <c r="N189" s="419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  <c r="Z189" s="419">
        <f>SUM(N189,P189,R189,T189,V189,X189,-AK189)</f>
        <v>0</v>
      </c>
      <c r="AA189" s="420">
        <f>SUM(O189,Q189,S189,U189,W189,Y189,-AS189)</f>
        <v>0</v>
      </c>
      <c r="AB189" s="421">
        <f>SUM(Z189:AA189)</f>
        <v>0</v>
      </c>
      <c r="AD189" s="134">
        <f t="shared" si="30"/>
        <v>0</v>
      </c>
      <c r="AE189" s="375">
        <f t="shared" si="31"/>
        <v>0</v>
      </c>
      <c r="AF189" s="173">
        <f t="shared" si="32"/>
        <v>0</v>
      </c>
      <c r="AG189" s="173">
        <f t="shared" si="33"/>
        <v>0</v>
      </c>
      <c r="AH189" s="173">
        <f t="shared" si="34"/>
        <v>0</v>
      </c>
      <c r="AI189" s="173">
        <f t="shared" si="35"/>
        <v>0</v>
      </c>
      <c r="AJ189" s="173">
        <f t="shared" si="36"/>
        <v>0</v>
      </c>
      <c r="AK189" s="369">
        <f t="shared" si="37"/>
        <v>0</v>
      </c>
      <c r="AL189" s="173"/>
      <c r="AM189" s="173">
        <f t="shared" si="38"/>
        <v>0</v>
      </c>
      <c r="AN189" s="173">
        <f t="shared" si="39"/>
        <v>0</v>
      </c>
      <c r="AO189" s="173">
        <f t="shared" si="40"/>
        <v>0</v>
      </c>
      <c r="AP189" s="173">
        <f t="shared" si="41"/>
        <v>0</v>
      </c>
      <c r="AQ189" s="173">
        <f t="shared" si="42"/>
        <v>0</v>
      </c>
      <c r="AR189" s="173">
        <f t="shared" si="43"/>
        <v>0</v>
      </c>
      <c r="AS189" s="374">
        <f t="shared" si="44"/>
        <v>0</v>
      </c>
    </row>
    <row r="190" spans="2:45" ht="18" hidden="1" thickBot="1">
      <c r="B190" s="445"/>
      <c r="C190" s="348">
        <v>27</v>
      </c>
      <c r="D190" s="123"/>
      <c r="E190" s="257"/>
      <c r="F190" s="109"/>
      <c r="G190" s="131"/>
      <c r="H190" s="131"/>
      <c r="I190" s="112">
        <v>5</v>
      </c>
      <c r="J190" s="153"/>
      <c r="K190" s="154"/>
      <c r="L190" s="155"/>
      <c r="M190" s="147"/>
      <c r="N190" s="419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19">
        <f>SUM(N190,P190,R190,T190,V190,X190,-AK190)</f>
        <v>0</v>
      </c>
      <c r="AA190" s="420">
        <f>SUM(O190,Q190,S190,U190,W190,Y190,-AS190)</f>
        <v>0</v>
      </c>
      <c r="AB190" s="421">
        <f>SUM(Z190:AA190)</f>
        <v>0</v>
      </c>
      <c r="AD190" s="134">
        <f t="shared" si="30"/>
        <v>0</v>
      </c>
      <c r="AE190" s="375">
        <f t="shared" si="31"/>
        <v>0</v>
      </c>
      <c r="AF190" s="173">
        <f t="shared" si="32"/>
        <v>0</v>
      </c>
      <c r="AG190" s="173">
        <f t="shared" si="33"/>
        <v>0</v>
      </c>
      <c r="AH190" s="173">
        <f t="shared" si="34"/>
        <v>0</v>
      </c>
      <c r="AI190" s="173">
        <f t="shared" si="35"/>
        <v>0</v>
      </c>
      <c r="AJ190" s="173">
        <f t="shared" si="36"/>
        <v>0</v>
      </c>
      <c r="AK190" s="369">
        <f t="shared" si="37"/>
        <v>0</v>
      </c>
      <c r="AL190" s="173"/>
      <c r="AM190" s="173">
        <f t="shared" si="38"/>
        <v>0</v>
      </c>
      <c r="AN190" s="173">
        <f t="shared" si="39"/>
        <v>0</v>
      </c>
      <c r="AO190" s="173">
        <f t="shared" si="40"/>
        <v>0</v>
      </c>
      <c r="AP190" s="173">
        <f t="shared" si="41"/>
        <v>0</v>
      </c>
      <c r="AQ190" s="173">
        <f t="shared" si="42"/>
        <v>0</v>
      </c>
      <c r="AR190" s="173">
        <f t="shared" si="43"/>
        <v>0</v>
      </c>
      <c r="AS190" s="374">
        <f t="shared" si="44"/>
        <v>0</v>
      </c>
    </row>
    <row r="191" spans="2:45" ht="18" hidden="1" thickBot="1">
      <c r="B191" s="445"/>
      <c r="C191" s="348">
        <v>28</v>
      </c>
      <c r="D191" s="123"/>
      <c r="E191" s="257"/>
      <c r="F191" s="109"/>
      <c r="G191" s="131"/>
      <c r="H191" s="131"/>
      <c r="I191" s="112">
        <v>5</v>
      </c>
      <c r="J191" s="153"/>
      <c r="K191" s="154"/>
      <c r="L191" s="155"/>
      <c r="M191" s="147"/>
      <c r="N191" s="419"/>
      <c r="O191" s="420"/>
      <c r="P191" s="420"/>
      <c r="Q191" s="420"/>
      <c r="R191" s="420"/>
      <c r="S191" s="420"/>
      <c r="T191" s="420"/>
      <c r="U191" s="420"/>
      <c r="V191" s="420"/>
      <c r="W191" s="420"/>
      <c r="X191" s="420"/>
      <c r="Y191" s="420"/>
      <c r="Z191" s="419">
        <f>SUM(N191,P191,R191,T191,V191,X191,-AK191)</f>
        <v>0</v>
      </c>
      <c r="AA191" s="420">
        <f>SUM(O191,Q191,S191,U191,W191,Y191,-AS191)</f>
        <v>0</v>
      </c>
      <c r="AB191" s="421">
        <f>SUM(Z191:AA191)</f>
        <v>0</v>
      </c>
      <c r="AD191" s="134">
        <f t="shared" si="30"/>
        <v>0</v>
      </c>
      <c r="AE191" s="375">
        <f t="shared" si="31"/>
        <v>0</v>
      </c>
      <c r="AF191" s="173">
        <f t="shared" si="32"/>
        <v>0</v>
      </c>
      <c r="AG191" s="173">
        <f t="shared" si="33"/>
        <v>0</v>
      </c>
      <c r="AH191" s="173">
        <f t="shared" si="34"/>
        <v>0</v>
      </c>
      <c r="AI191" s="173">
        <f t="shared" si="35"/>
        <v>0</v>
      </c>
      <c r="AJ191" s="173">
        <f t="shared" si="36"/>
        <v>0</v>
      </c>
      <c r="AK191" s="369">
        <f t="shared" si="37"/>
        <v>0</v>
      </c>
      <c r="AL191" s="173"/>
      <c r="AM191" s="173">
        <f t="shared" si="38"/>
        <v>0</v>
      </c>
      <c r="AN191" s="173">
        <f t="shared" si="39"/>
        <v>0</v>
      </c>
      <c r="AO191" s="173">
        <f t="shared" si="40"/>
        <v>0</v>
      </c>
      <c r="AP191" s="173">
        <f t="shared" si="41"/>
        <v>0</v>
      </c>
      <c r="AQ191" s="173">
        <f t="shared" si="42"/>
        <v>0</v>
      </c>
      <c r="AR191" s="173">
        <f t="shared" si="43"/>
        <v>0</v>
      </c>
      <c r="AS191" s="374">
        <f t="shared" si="44"/>
        <v>0</v>
      </c>
    </row>
    <row r="192" spans="2:45" ht="18" hidden="1" thickBot="1">
      <c r="B192" s="445"/>
      <c r="C192" s="348">
        <v>29</v>
      </c>
      <c r="D192" s="123"/>
      <c r="E192" s="257"/>
      <c r="F192" s="109"/>
      <c r="G192" s="131"/>
      <c r="H192" s="131"/>
      <c r="I192" s="112">
        <v>5</v>
      </c>
      <c r="J192" s="153"/>
      <c r="K192" s="154"/>
      <c r="L192" s="155"/>
      <c r="M192" s="147"/>
      <c r="N192" s="419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  <c r="Z192" s="419">
        <f>SUM(N192,P192,R192,T192,V192,X192,-AK192)</f>
        <v>0</v>
      </c>
      <c r="AA192" s="420">
        <f>SUM(O192,Q192,S192,U192,W192,Y192,-AS192)</f>
        <v>0</v>
      </c>
      <c r="AB192" s="421">
        <f>SUM(Z192:AA192)</f>
        <v>0</v>
      </c>
      <c r="AD192" s="134">
        <f t="shared" si="30"/>
        <v>0</v>
      </c>
      <c r="AE192" s="375">
        <f t="shared" si="31"/>
        <v>0</v>
      </c>
      <c r="AF192" s="173">
        <f t="shared" si="32"/>
        <v>0</v>
      </c>
      <c r="AG192" s="173">
        <f t="shared" si="33"/>
        <v>0</v>
      </c>
      <c r="AH192" s="173">
        <f t="shared" si="34"/>
        <v>0</v>
      </c>
      <c r="AI192" s="173">
        <f t="shared" si="35"/>
        <v>0</v>
      </c>
      <c r="AJ192" s="173">
        <f t="shared" si="36"/>
        <v>0</v>
      </c>
      <c r="AK192" s="369">
        <f t="shared" si="37"/>
        <v>0</v>
      </c>
      <c r="AL192" s="173"/>
      <c r="AM192" s="173">
        <f t="shared" si="38"/>
        <v>0</v>
      </c>
      <c r="AN192" s="173">
        <f t="shared" si="39"/>
        <v>0</v>
      </c>
      <c r="AO192" s="173">
        <f t="shared" si="40"/>
        <v>0</v>
      </c>
      <c r="AP192" s="173">
        <f t="shared" si="41"/>
        <v>0</v>
      </c>
      <c r="AQ192" s="173">
        <f t="shared" si="42"/>
        <v>0</v>
      </c>
      <c r="AR192" s="173">
        <f t="shared" si="43"/>
        <v>0</v>
      </c>
      <c r="AS192" s="374">
        <f t="shared" si="44"/>
        <v>0</v>
      </c>
    </row>
    <row r="193" spans="2:45" ht="18" hidden="1" thickBot="1">
      <c r="B193" s="445"/>
      <c r="C193" s="348">
        <v>30</v>
      </c>
      <c r="D193" s="123"/>
      <c r="E193" s="257"/>
      <c r="F193" s="109"/>
      <c r="G193" s="131"/>
      <c r="H193" s="131"/>
      <c r="I193" s="112">
        <v>5</v>
      </c>
      <c r="J193" s="153"/>
      <c r="K193" s="154"/>
      <c r="L193" s="155"/>
      <c r="M193" s="147"/>
      <c r="N193" s="419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  <c r="Z193" s="419">
        <f>SUM(N193,P193,R193,T193,V193,X193,-AK193)</f>
        <v>0</v>
      </c>
      <c r="AA193" s="420">
        <f>SUM(O193,Q193,S193,U193,W193,Y193,-AS193)</f>
        <v>0</v>
      </c>
      <c r="AB193" s="421">
        <f>SUM(Z193:AA193)</f>
        <v>0</v>
      </c>
      <c r="AD193" s="134">
        <f t="shared" si="30"/>
        <v>0</v>
      </c>
      <c r="AE193" s="375">
        <f t="shared" si="31"/>
        <v>0</v>
      </c>
      <c r="AF193" s="173">
        <f t="shared" si="32"/>
        <v>0</v>
      </c>
      <c r="AG193" s="173">
        <f t="shared" si="33"/>
        <v>0</v>
      </c>
      <c r="AH193" s="173">
        <f t="shared" si="34"/>
        <v>0</v>
      </c>
      <c r="AI193" s="173">
        <f t="shared" si="35"/>
        <v>0</v>
      </c>
      <c r="AJ193" s="173">
        <f t="shared" si="36"/>
        <v>0</v>
      </c>
      <c r="AK193" s="369">
        <f t="shared" si="37"/>
        <v>0</v>
      </c>
      <c r="AL193" s="173"/>
      <c r="AM193" s="173">
        <f t="shared" si="38"/>
        <v>0</v>
      </c>
      <c r="AN193" s="173">
        <f t="shared" si="39"/>
        <v>0</v>
      </c>
      <c r="AO193" s="173">
        <f t="shared" si="40"/>
        <v>0</v>
      </c>
      <c r="AP193" s="173">
        <f t="shared" si="41"/>
        <v>0</v>
      </c>
      <c r="AQ193" s="173">
        <f t="shared" si="42"/>
        <v>0</v>
      </c>
      <c r="AR193" s="173">
        <f t="shared" si="43"/>
        <v>0</v>
      </c>
      <c r="AS193" s="374">
        <f t="shared" si="44"/>
        <v>0</v>
      </c>
    </row>
    <row r="194" spans="2:45" ht="16.5" hidden="1" thickBot="1">
      <c r="B194" s="445"/>
      <c r="C194" s="348">
        <v>31</v>
      </c>
      <c r="D194" s="123"/>
      <c r="E194" s="257"/>
      <c r="F194" s="109"/>
      <c r="G194" s="131"/>
      <c r="H194" s="131"/>
      <c r="I194" s="112">
        <v>5</v>
      </c>
      <c r="J194" s="153"/>
      <c r="K194" s="154"/>
      <c r="L194" s="155"/>
      <c r="M194" s="147"/>
      <c r="N194" s="419"/>
      <c r="O194" s="420"/>
      <c r="P194" s="420"/>
      <c r="Q194" s="420"/>
      <c r="R194" s="420"/>
      <c r="S194" s="420"/>
      <c r="T194" s="420"/>
      <c r="U194" s="420"/>
      <c r="V194" s="420"/>
      <c r="W194" s="420"/>
      <c r="X194" s="420"/>
      <c r="Y194" s="420"/>
      <c r="Z194" s="419">
        <f>SUM(N194,P194,R194,T194,V194,X194,-AK194)</f>
        <v>0</v>
      </c>
      <c r="AA194" s="420">
        <f>SUM(O194,Q194,S194,U194,W194,Y194,-AS194)</f>
        <v>0</v>
      </c>
      <c r="AB194" s="421">
        <f>SUM(Z194:AA194)</f>
        <v>0</v>
      </c>
      <c r="AD194" s="134">
        <f t="shared" si="30"/>
        <v>0</v>
      </c>
      <c r="AE194" s="375">
        <f t="shared" si="31"/>
        <v>0</v>
      </c>
      <c r="AF194" s="173">
        <f t="shared" si="32"/>
        <v>0</v>
      </c>
      <c r="AG194" s="173">
        <f t="shared" si="33"/>
        <v>0</v>
      </c>
      <c r="AH194" s="173">
        <f t="shared" si="34"/>
        <v>0</v>
      </c>
      <c r="AI194" s="173">
        <f t="shared" si="35"/>
        <v>0</v>
      </c>
      <c r="AJ194" s="173">
        <f t="shared" si="36"/>
        <v>0</v>
      </c>
      <c r="AK194" s="369">
        <f t="shared" si="37"/>
        <v>0</v>
      </c>
      <c r="AL194" s="173"/>
      <c r="AM194" s="173">
        <f t="shared" si="38"/>
        <v>0</v>
      </c>
      <c r="AN194" s="173">
        <f t="shared" si="39"/>
        <v>0</v>
      </c>
      <c r="AO194" s="173">
        <f t="shared" si="40"/>
        <v>0</v>
      </c>
      <c r="AP194" s="173">
        <f t="shared" si="41"/>
        <v>0</v>
      </c>
      <c r="AQ194" s="173">
        <f t="shared" si="42"/>
        <v>0</v>
      </c>
      <c r="AR194" s="173">
        <f t="shared" si="43"/>
        <v>0</v>
      </c>
      <c r="AS194" s="374">
        <f t="shared" si="44"/>
        <v>0</v>
      </c>
    </row>
    <row r="195" spans="2:45" ht="18" hidden="1" thickBot="1">
      <c r="B195" s="445"/>
      <c r="C195" s="348">
        <v>32</v>
      </c>
      <c r="D195" s="123"/>
      <c r="E195" s="257"/>
      <c r="F195" s="109"/>
      <c r="G195" s="131"/>
      <c r="H195" s="131"/>
      <c r="I195" s="112">
        <v>5</v>
      </c>
      <c r="J195" s="153"/>
      <c r="K195" s="154"/>
      <c r="L195" s="155"/>
      <c r="M195" s="147"/>
      <c r="N195" s="419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  <c r="Z195" s="419">
        <f>SUM(N195,P195,R195,T195,V195,X195,-AK195)</f>
        <v>0</v>
      </c>
      <c r="AA195" s="420">
        <f>SUM(O195,Q195,S195,U195,W195,Y195,-AS195)</f>
        <v>0</v>
      </c>
      <c r="AB195" s="421">
        <f>SUM(Z195:AA195)</f>
        <v>0</v>
      </c>
      <c r="AD195" s="134">
        <f t="shared" si="30"/>
        <v>0</v>
      </c>
      <c r="AE195" s="375">
        <f t="shared" si="31"/>
        <v>0</v>
      </c>
      <c r="AF195" s="173">
        <f t="shared" si="32"/>
        <v>0</v>
      </c>
      <c r="AG195" s="173">
        <f t="shared" si="33"/>
        <v>0</v>
      </c>
      <c r="AH195" s="173">
        <f t="shared" si="34"/>
        <v>0</v>
      </c>
      <c r="AI195" s="173">
        <f t="shared" si="35"/>
        <v>0</v>
      </c>
      <c r="AJ195" s="173">
        <f t="shared" si="36"/>
        <v>0</v>
      </c>
      <c r="AK195" s="369">
        <f t="shared" si="37"/>
        <v>0</v>
      </c>
      <c r="AL195" s="173"/>
      <c r="AM195" s="173">
        <f t="shared" si="38"/>
        <v>0</v>
      </c>
      <c r="AN195" s="173">
        <f t="shared" si="39"/>
        <v>0</v>
      </c>
      <c r="AO195" s="173">
        <f t="shared" si="40"/>
        <v>0</v>
      </c>
      <c r="AP195" s="173">
        <f t="shared" si="41"/>
        <v>0</v>
      </c>
      <c r="AQ195" s="173">
        <f t="shared" si="42"/>
        <v>0</v>
      </c>
      <c r="AR195" s="173">
        <f t="shared" si="43"/>
        <v>0</v>
      </c>
      <c r="AS195" s="374">
        <f t="shared" si="44"/>
        <v>0</v>
      </c>
    </row>
    <row r="196" spans="2:45" ht="18" hidden="1" thickBot="1">
      <c r="B196" s="445"/>
      <c r="C196" s="348">
        <v>33</v>
      </c>
      <c r="D196" s="123"/>
      <c r="E196" s="257"/>
      <c r="F196" s="109"/>
      <c r="G196" s="131"/>
      <c r="H196" s="131"/>
      <c r="I196" s="112">
        <v>5</v>
      </c>
      <c r="J196" s="153"/>
      <c r="K196" s="154"/>
      <c r="L196" s="155"/>
      <c r="M196" s="147"/>
      <c r="N196" s="419"/>
      <c r="O196" s="420"/>
      <c r="P196" s="420"/>
      <c r="Q196" s="420"/>
      <c r="R196" s="420"/>
      <c r="S196" s="420"/>
      <c r="T196" s="420"/>
      <c r="U196" s="420"/>
      <c r="V196" s="420"/>
      <c r="W196" s="420"/>
      <c r="X196" s="420"/>
      <c r="Y196" s="420"/>
      <c r="Z196" s="419">
        <f>SUM(N196,P196,R196,T196,V196,X196,-AK196)</f>
        <v>0</v>
      </c>
      <c r="AA196" s="420">
        <f>SUM(O196,Q196,S196,U196,W196,Y196,-AS196)</f>
        <v>0</v>
      </c>
      <c r="AB196" s="421">
        <f>SUM(Z196:AA196)</f>
        <v>0</v>
      </c>
      <c r="AD196" s="134">
        <f t="shared" si="30"/>
        <v>0</v>
      </c>
      <c r="AE196" s="375">
        <f t="shared" si="31"/>
        <v>0</v>
      </c>
      <c r="AF196" s="173">
        <f t="shared" si="32"/>
        <v>0</v>
      </c>
      <c r="AG196" s="173">
        <f t="shared" si="33"/>
        <v>0</v>
      </c>
      <c r="AH196" s="173">
        <f t="shared" si="34"/>
        <v>0</v>
      </c>
      <c r="AI196" s="173">
        <f t="shared" si="35"/>
        <v>0</v>
      </c>
      <c r="AJ196" s="173">
        <f t="shared" si="36"/>
        <v>0</v>
      </c>
      <c r="AK196" s="369">
        <f t="shared" si="37"/>
        <v>0</v>
      </c>
      <c r="AL196" s="173"/>
      <c r="AM196" s="173">
        <f t="shared" si="38"/>
        <v>0</v>
      </c>
      <c r="AN196" s="173">
        <f t="shared" si="39"/>
        <v>0</v>
      </c>
      <c r="AO196" s="173">
        <f t="shared" si="40"/>
        <v>0</v>
      </c>
      <c r="AP196" s="173">
        <f t="shared" si="41"/>
        <v>0</v>
      </c>
      <c r="AQ196" s="173">
        <f t="shared" si="42"/>
        <v>0</v>
      </c>
      <c r="AR196" s="173">
        <f t="shared" si="43"/>
        <v>0</v>
      </c>
      <c r="AS196" s="374">
        <f t="shared" si="44"/>
        <v>0</v>
      </c>
    </row>
    <row r="197" spans="2:45" ht="18" hidden="1" thickBot="1">
      <c r="B197" s="445"/>
      <c r="C197" s="348">
        <v>34</v>
      </c>
      <c r="D197" s="123"/>
      <c r="E197" s="257"/>
      <c r="F197" s="109"/>
      <c r="G197" s="131"/>
      <c r="H197" s="131"/>
      <c r="I197" s="112">
        <v>5</v>
      </c>
      <c r="J197" s="153"/>
      <c r="K197" s="154"/>
      <c r="L197" s="155"/>
      <c r="M197" s="147"/>
      <c r="N197" s="419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  <c r="Z197" s="419">
        <f>SUM(N197,P197,R197,T197,V197,X197,-AK197)</f>
        <v>0</v>
      </c>
      <c r="AA197" s="420">
        <f>SUM(O197,Q197,S197,U197,W197,Y197,-AS197)</f>
        <v>0</v>
      </c>
      <c r="AB197" s="421">
        <f>SUM(Z197:AA197)</f>
        <v>0</v>
      </c>
      <c r="AD197" s="134">
        <f aca="true" t="shared" si="45" ref="AD197:AD260">IF($N$484="*",SUM(N197:O197),IF($P$484="*",SUM(P197:Q197),IF($R$484="*",SUM(R197:S197),IF($T$484="*",SUM(T197:U197),IF($V$484="*",SUM(V197:W197),IF($X$484="*",SUM(X197:Y197),0))))))</f>
        <v>0</v>
      </c>
      <c r="AE197" s="375">
        <f aca="true" t="shared" si="46" ref="AE197:AE260">N197</f>
        <v>0</v>
      </c>
      <c r="AF197" s="173">
        <f aca="true" t="shared" si="47" ref="AF197:AF260">P197</f>
        <v>0</v>
      </c>
      <c r="AG197" s="173">
        <f aca="true" t="shared" si="48" ref="AG197:AG260">R197</f>
        <v>0</v>
      </c>
      <c r="AH197" s="173">
        <f aca="true" t="shared" si="49" ref="AH197:AH260">T197</f>
        <v>0</v>
      </c>
      <c r="AI197" s="173">
        <f aca="true" t="shared" si="50" ref="AI197:AI260">V197</f>
        <v>0</v>
      </c>
      <c r="AJ197" s="173">
        <f aca="true" t="shared" si="51" ref="AJ197:AJ260">X197</f>
        <v>0</v>
      </c>
      <c r="AK197" s="369">
        <f aca="true" t="shared" si="52" ref="AK197:AK260">SMALL(AE197:AI197,1)</f>
        <v>0</v>
      </c>
      <c r="AL197" s="173"/>
      <c r="AM197" s="173">
        <f aca="true" t="shared" si="53" ref="AM197:AM260">O197</f>
        <v>0</v>
      </c>
      <c r="AN197" s="173">
        <f aca="true" t="shared" si="54" ref="AN197:AN260">Q197</f>
        <v>0</v>
      </c>
      <c r="AO197" s="173">
        <f aca="true" t="shared" si="55" ref="AO197:AO260">S197</f>
        <v>0</v>
      </c>
      <c r="AP197" s="173">
        <f aca="true" t="shared" si="56" ref="AP197:AP260">U197</f>
        <v>0</v>
      </c>
      <c r="AQ197" s="173">
        <f aca="true" t="shared" si="57" ref="AQ197:AQ260">W197</f>
        <v>0</v>
      </c>
      <c r="AR197" s="173">
        <f aca="true" t="shared" si="58" ref="AR197:AR260">Y197</f>
        <v>0</v>
      </c>
      <c r="AS197" s="374">
        <f aca="true" t="shared" si="59" ref="AS197:AS260">SMALL(AM197:AQ197,1)</f>
        <v>0</v>
      </c>
    </row>
    <row r="198" spans="2:45" ht="18" hidden="1" thickBot="1">
      <c r="B198" s="445"/>
      <c r="C198" s="348">
        <v>35</v>
      </c>
      <c r="D198" s="123"/>
      <c r="E198" s="257"/>
      <c r="F198" s="109"/>
      <c r="G198" s="131"/>
      <c r="H198" s="131"/>
      <c r="I198" s="112">
        <v>5</v>
      </c>
      <c r="J198" s="153"/>
      <c r="K198" s="154"/>
      <c r="L198" s="155"/>
      <c r="M198" s="147"/>
      <c r="N198" s="419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  <c r="Z198" s="419">
        <f>SUM(N198,P198,R198,T198,V198,X198,-AK198)</f>
        <v>0</v>
      </c>
      <c r="AA198" s="420">
        <f>SUM(O198,Q198,S198,U198,W198,Y198,-AS198)</f>
        <v>0</v>
      </c>
      <c r="AB198" s="421">
        <f>SUM(Z198:AA198)</f>
        <v>0</v>
      </c>
      <c r="AD198" s="134">
        <f t="shared" si="45"/>
        <v>0</v>
      </c>
      <c r="AE198" s="375">
        <f t="shared" si="46"/>
        <v>0</v>
      </c>
      <c r="AF198" s="173">
        <f t="shared" si="47"/>
        <v>0</v>
      </c>
      <c r="AG198" s="173">
        <f t="shared" si="48"/>
        <v>0</v>
      </c>
      <c r="AH198" s="173">
        <f t="shared" si="49"/>
        <v>0</v>
      </c>
      <c r="AI198" s="173">
        <f t="shared" si="50"/>
        <v>0</v>
      </c>
      <c r="AJ198" s="173">
        <f t="shared" si="51"/>
        <v>0</v>
      </c>
      <c r="AK198" s="369">
        <f t="shared" si="52"/>
        <v>0</v>
      </c>
      <c r="AL198" s="173"/>
      <c r="AM198" s="173">
        <f t="shared" si="53"/>
        <v>0</v>
      </c>
      <c r="AN198" s="173">
        <f t="shared" si="54"/>
        <v>0</v>
      </c>
      <c r="AO198" s="173">
        <f t="shared" si="55"/>
        <v>0</v>
      </c>
      <c r="AP198" s="173">
        <f t="shared" si="56"/>
        <v>0</v>
      </c>
      <c r="AQ198" s="173">
        <f t="shared" si="57"/>
        <v>0</v>
      </c>
      <c r="AR198" s="173">
        <f t="shared" si="58"/>
        <v>0</v>
      </c>
      <c r="AS198" s="374">
        <f t="shared" si="59"/>
        <v>0</v>
      </c>
    </row>
    <row r="199" spans="2:45" ht="18" hidden="1" thickBot="1">
      <c r="B199" s="445"/>
      <c r="C199" s="348">
        <v>36</v>
      </c>
      <c r="D199" s="123"/>
      <c r="E199" s="257"/>
      <c r="F199" s="109"/>
      <c r="G199" s="131"/>
      <c r="H199" s="131"/>
      <c r="I199" s="112">
        <v>5</v>
      </c>
      <c r="J199" s="153"/>
      <c r="K199" s="154"/>
      <c r="L199" s="155"/>
      <c r="M199" s="147"/>
      <c r="N199" s="419"/>
      <c r="O199" s="420"/>
      <c r="P199" s="420"/>
      <c r="Q199" s="420"/>
      <c r="R199" s="420"/>
      <c r="S199" s="420"/>
      <c r="T199" s="420"/>
      <c r="U199" s="420"/>
      <c r="V199" s="420"/>
      <c r="W199" s="420"/>
      <c r="X199" s="420"/>
      <c r="Y199" s="420"/>
      <c r="Z199" s="419">
        <f>SUM(N199,P199,R199,T199,V199,X199,-AK199)</f>
        <v>0</v>
      </c>
      <c r="AA199" s="420">
        <f>SUM(O199,Q199,S199,U199,W199,Y199,-AS199)</f>
        <v>0</v>
      </c>
      <c r="AB199" s="421">
        <f>SUM(Z199:AA199)</f>
        <v>0</v>
      </c>
      <c r="AD199" s="134">
        <f t="shared" si="45"/>
        <v>0</v>
      </c>
      <c r="AE199" s="375">
        <f t="shared" si="46"/>
        <v>0</v>
      </c>
      <c r="AF199" s="173">
        <f t="shared" si="47"/>
        <v>0</v>
      </c>
      <c r="AG199" s="173">
        <f t="shared" si="48"/>
        <v>0</v>
      </c>
      <c r="AH199" s="173">
        <f t="shared" si="49"/>
        <v>0</v>
      </c>
      <c r="AI199" s="173">
        <f t="shared" si="50"/>
        <v>0</v>
      </c>
      <c r="AJ199" s="173">
        <f t="shared" si="51"/>
        <v>0</v>
      </c>
      <c r="AK199" s="369">
        <f t="shared" si="52"/>
        <v>0</v>
      </c>
      <c r="AL199" s="173"/>
      <c r="AM199" s="173">
        <f t="shared" si="53"/>
        <v>0</v>
      </c>
      <c r="AN199" s="173">
        <f t="shared" si="54"/>
        <v>0</v>
      </c>
      <c r="AO199" s="173">
        <f t="shared" si="55"/>
        <v>0</v>
      </c>
      <c r="AP199" s="173">
        <f t="shared" si="56"/>
        <v>0</v>
      </c>
      <c r="AQ199" s="173">
        <f t="shared" si="57"/>
        <v>0</v>
      </c>
      <c r="AR199" s="173">
        <f t="shared" si="58"/>
        <v>0</v>
      </c>
      <c r="AS199" s="374">
        <f t="shared" si="59"/>
        <v>0</v>
      </c>
    </row>
    <row r="200" spans="2:45" ht="18" hidden="1" thickBot="1">
      <c r="B200" s="445"/>
      <c r="C200" s="348">
        <v>37</v>
      </c>
      <c r="D200" s="123"/>
      <c r="E200" s="257"/>
      <c r="F200" s="109"/>
      <c r="G200" s="131"/>
      <c r="H200" s="131"/>
      <c r="I200" s="112">
        <v>5</v>
      </c>
      <c r="J200" s="153"/>
      <c r="K200" s="154"/>
      <c r="L200" s="155"/>
      <c r="M200" s="147"/>
      <c r="N200" s="419"/>
      <c r="O200" s="420"/>
      <c r="P200" s="420"/>
      <c r="Q200" s="420"/>
      <c r="R200" s="420"/>
      <c r="S200" s="420"/>
      <c r="T200" s="420"/>
      <c r="U200" s="420"/>
      <c r="V200" s="420"/>
      <c r="W200" s="420"/>
      <c r="X200" s="420"/>
      <c r="Y200" s="420"/>
      <c r="Z200" s="419">
        <f>SUM(N200,P200,R200,T200,V200,X200,-AK200)</f>
        <v>0</v>
      </c>
      <c r="AA200" s="420">
        <f>SUM(O200,Q200,S200,U200,W200,Y200,-AS200)</f>
        <v>0</v>
      </c>
      <c r="AB200" s="421">
        <f>SUM(Z200:AA200)</f>
        <v>0</v>
      </c>
      <c r="AD200" s="134">
        <f t="shared" si="45"/>
        <v>0</v>
      </c>
      <c r="AE200" s="375">
        <f t="shared" si="46"/>
        <v>0</v>
      </c>
      <c r="AF200" s="173">
        <f t="shared" si="47"/>
        <v>0</v>
      </c>
      <c r="AG200" s="173">
        <f t="shared" si="48"/>
        <v>0</v>
      </c>
      <c r="AH200" s="173">
        <f t="shared" si="49"/>
        <v>0</v>
      </c>
      <c r="AI200" s="173">
        <f t="shared" si="50"/>
        <v>0</v>
      </c>
      <c r="AJ200" s="173">
        <f t="shared" si="51"/>
        <v>0</v>
      </c>
      <c r="AK200" s="369">
        <f t="shared" si="52"/>
        <v>0</v>
      </c>
      <c r="AL200" s="173"/>
      <c r="AM200" s="173">
        <f t="shared" si="53"/>
        <v>0</v>
      </c>
      <c r="AN200" s="173">
        <f t="shared" si="54"/>
        <v>0</v>
      </c>
      <c r="AO200" s="173">
        <f t="shared" si="55"/>
        <v>0</v>
      </c>
      <c r="AP200" s="173">
        <f t="shared" si="56"/>
        <v>0</v>
      </c>
      <c r="AQ200" s="173">
        <f t="shared" si="57"/>
        <v>0</v>
      </c>
      <c r="AR200" s="173">
        <f t="shared" si="58"/>
        <v>0</v>
      </c>
      <c r="AS200" s="374">
        <f t="shared" si="59"/>
        <v>0</v>
      </c>
    </row>
    <row r="201" spans="2:45" ht="18" hidden="1" thickBot="1">
      <c r="B201" s="445"/>
      <c r="C201" s="348">
        <v>38</v>
      </c>
      <c r="D201" s="123"/>
      <c r="E201" s="257"/>
      <c r="F201" s="109"/>
      <c r="G201" s="131"/>
      <c r="H201" s="131"/>
      <c r="I201" s="112">
        <v>5</v>
      </c>
      <c r="J201" s="153"/>
      <c r="K201" s="154"/>
      <c r="L201" s="155"/>
      <c r="M201" s="147"/>
      <c r="N201" s="419"/>
      <c r="O201" s="420"/>
      <c r="P201" s="420"/>
      <c r="Q201" s="420"/>
      <c r="R201" s="420"/>
      <c r="S201" s="420"/>
      <c r="T201" s="420"/>
      <c r="U201" s="420"/>
      <c r="V201" s="420"/>
      <c r="W201" s="420"/>
      <c r="X201" s="420"/>
      <c r="Y201" s="420"/>
      <c r="Z201" s="419">
        <f>SUM(N201,P201,R201,T201,V201,X201,-AK201)</f>
        <v>0</v>
      </c>
      <c r="AA201" s="420">
        <f>SUM(O201,Q201,S201,U201,W201,Y201,-AS201)</f>
        <v>0</v>
      </c>
      <c r="AB201" s="421">
        <f>SUM(Z201:AA201)</f>
        <v>0</v>
      </c>
      <c r="AD201" s="134">
        <f t="shared" si="45"/>
        <v>0</v>
      </c>
      <c r="AE201" s="375">
        <f t="shared" si="46"/>
        <v>0</v>
      </c>
      <c r="AF201" s="173">
        <f t="shared" si="47"/>
        <v>0</v>
      </c>
      <c r="AG201" s="173">
        <f t="shared" si="48"/>
        <v>0</v>
      </c>
      <c r="AH201" s="173">
        <f t="shared" si="49"/>
        <v>0</v>
      </c>
      <c r="AI201" s="173">
        <f t="shared" si="50"/>
        <v>0</v>
      </c>
      <c r="AJ201" s="173">
        <f t="shared" si="51"/>
        <v>0</v>
      </c>
      <c r="AK201" s="369">
        <f t="shared" si="52"/>
        <v>0</v>
      </c>
      <c r="AL201" s="173"/>
      <c r="AM201" s="173">
        <f t="shared" si="53"/>
        <v>0</v>
      </c>
      <c r="AN201" s="173">
        <f t="shared" si="54"/>
        <v>0</v>
      </c>
      <c r="AO201" s="173">
        <f t="shared" si="55"/>
        <v>0</v>
      </c>
      <c r="AP201" s="173">
        <f t="shared" si="56"/>
        <v>0</v>
      </c>
      <c r="AQ201" s="173">
        <f t="shared" si="57"/>
        <v>0</v>
      </c>
      <c r="AR201" s="173">
        <f t="shared" si="58"/>
        <v>0</v>
      </c>
      <c r="AS201" s="374">
        <f t="shared" si="59"/>
        <v>0</v>
      </c>
    </row>
    <row r="202" spans="2:45" ht="18" hidden="1" thickBot="1">
      <c r="B202" s="445"/>
      <c r="C202" s="348">
        <v>39</v>
      </c>
      <c r="D202" s="123"/>
      <c r="E202" s="257"/>
      <c r="F202" s="109"/>
      <c r="G202" s="131"/>
      <c r="H202" s="131"/>
      <c r="I202" s="112">
        <v>5</v>
      </c>
      <c r="J202" s="153"/>
      <c r="K202" s="154"/>
      <c r="L202" s="155"/>
      <c r="M202" s="147"/>
      <c r="N202" s="419"/>
      <c r="O202" s="420"/>
      <c r="P202" s="420"/>
      <c r="Q202" s="420"/>
      <c r="R202" s="420"/>
      <c r="S202" s="420"/>
      <c r="T202" s="420"/>
      <c r="U202" s="420"/>
      <c r="V202" s="420"/>
      <c r="W202" s="420"/>
      <c r="X202" s="420"/>
      <c r="Y202" s="420"/>
      <c r="Z202" s="419">
        <f>SUM(N202,P202,R202,T202,V202,X202,-AK202)</f>
        <v>0</v>
      </c>
      <c r="AA202" s="420">
        <f>SUM(O202,Q202,S202,U202,W202,Y202,-AS202)</f>
        <v>0</v>
      </c>
      <c r="AB202" s="421">
        <f>SUM(Z202:AA202)</f>
        <v>0</v>
      </c>
      <c r="AD202" s="134">
        <f t="shared" si="45"/>
        <v>0</v>
      </c>
      <c r="AE202" s="375">
        <f t="shared" si="46"/>
        <v>0</v>
      </c>
      <c r="AF202" s="173">
        <f t="shared" si="47"/>
        <v>0</v>
      </c>
      <c r="AG202" s="173">
        <f t="shared" si="48"/>
        <v>0</v>
      </c>
      <c r="AH202" s="173">
        <f t="shared" si="49"/>
        <v>0</v>
      </c>
      <c r="AI202" s="173">
        <f t="shared" si="50"/>
        <v>0</v>
      </c>
      <c r="AJ202" s="173">
        <f t="shared" si="51"/>
        <v>0</v>
      </c>
      <c r="AK202" s="369">
        <f t="shared" si="52"/>
        <v>0</v>
      </c>
      <c r="AL202" s="173"/>
      <c r="AM202" s="173">
        <f t="shared" si="53"/>
        <v>0</v>
      </c>
      <c r="AN202" s="173">
        <f t="shared" si="54"/>
        <v>0</v>
      </c>
      <c r="AO202" s="173">
        <f t="shared" si="55"/>
        <v>0</v>
      </c>
      <c r="AP202" s="173">
        <f t="shared" si="56"/>
        <v>0</v>
      </c>
      <c r="AQ202" s="173">
        <f t="shared" si="57"/>
        <v>0</v>
      </c>
      <c r="AR202" s="173">
        <f t="shared" si="58"/>
        <v>0</v>
      </c>
      <c r="AS202" s="374">
        <f t="shared" si="59"/>
        <v>0</v>
      </c>
    </row>
    <row r="203" spans="2:45" ht="18" hidden="1" thickBot="1">
      <c r="B203" s="445"/>
      <c r="C203" s="349">
        <v>40</v>
      </c>
      <c r="D203" s="123"/>
      <c r="E203" s="257"/>
      <c r="F203" s="109"/>
      <c r="G203" s="131"/>
      <c r="H203" s="131"/>
      <c r="I203" s="112">
        <v>5</v>
      </c>
      <c r="J203" s="153"/>
      <c r="K203" s="154"/>
      <c r="L203" s="155"/>
      <c r="M203" s="147"/>
      <c r="N203" s="419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  <c r="Z203" s="419">
        <f>SUM(N203,P203,R203,T203,V203,X203,-AK203)</f>
        <v>0</v>
      </c>
      <c r="AA203" s="420">
        <f>SUM(O203,Q203,S203,U203,W203,Y203,-AS203)</f>
        <v>0</v>
      </c>
      <c r="AB203" s="421">
        <f>SUM(Z203:AA203)</f>
        <v>0</v>
      </c>
      <c r="AD203" s="134">
        <f t="shared" si="45"/>
        <v>0</v>
      </c>
      <c r="AE203" s="375">
        <f t="shared" si="46"/>
        <v>0</v>
      </c>
      <c r="AF203" s="173">
        <f t="shared" si="47"/>
        <v>0</v>
      </c>
      <c r="AG203" s="173">
        <f t="shared" si="48"/>
        <v>0</v>
      </c>
      <c r="AH203" s="173">
        <f t="shared" si="49"/>
        <v>0</v>
      </c>
      <c r="AI203" s="173">
        <f t="shared" si="50"/>
        <v>0</v>
      </c>
      <c r="AJ203" s="173">
        <f t="shared" si="51"/>
        <v>0</v>
      </c>
      <c r="AK203" s="369">
        <f t="shared" si="52"/>
        <v>0</v>
      </c>
      <c r="AL203" s="173"/>
      <c r="AM203" s="173">
        <f t="shared" si="53"/>
        <v>0</v>
      </c>
      <c r="AN203" s="173">
        <f t="shared" si="54"/>
        <v>0</v>
      </c>
      <c r="AO203" s="173">
        <f t="shared" si="55"/>
        <v>0</v>
      </c>
      <c r="AP203" s="173">
        <f t="shared" si="56"/>
        <v>0</v>
      </c>
      <c r="AQ203" s="173">
        <f t="shared" si="57"/>
        <v>0</v>
      </c>
      <c r="AR203" s="173">
        <f t="shared" si="58"/>
        <v>0</v>
      </c>
      <c r="AS203" s="374">
        <f t="shared" si="59"/>
        <v>0</v>
      </c>
    </row>
    <row r="204" spans="2:45" ht="16.5" customHeight="1">
      <c r="B204" s="515" t="str">
        <f>'[3]Tabelle1'!B4</f>
        <v>GC Memmingen</v>
      </c>
      <c r="C204" s="347">
        <v>1</v>
      </c>
      <c r="D204" s="142">
        <f>'[3]Tabelle1'!B6</f>
        <v>0</v>
      </c>
      <c r="E204" s="255">
        <f>'[3]Tabelle1'!C6</f>
        <v>0</v>
      </c>
      <c r="F204" s="106">
        <f>'[3]Tabelle1'!D6</f>
        <v>0</v>
      </c>
      <c r="G204" s="132"/>
      <c r="H204" s="132"/>
      <c r="I204" s="107">
        <v>6</v>
      </c>
      <c r="J204" s="151"/>
      <c r="K204" s="380"/>
      <c r="L204" s="152"/>
      <c r="M204" s="146"/>
      <c r="N204" s="416"/>
      <c r="O204" s="417"/>
      <c r="P204" s="417"/>
      <c r="Q204" s="417"/>
      <c r="R204" s="417"/>
      <c r="S204" s="417"/>
      <c r="T204" s="417"/>
      <c r="U204" s="417"/>
      <c r="V204" s="417"/>
      <c r="W204" s="417"/>
      <c r="X204" s="417"/>
      <c r="Y204" s="417"/>
      <c r="Z204" s="416">
        <f>SUM(N204,P204,R204,T204,V204,X204,-AK204)</f>
        <v>0</v>
      </c>
      <c r="AA204" s="417">
        <f>SUM(O204,Q204,S204,U204,W204,Y204,-AS204)</f>
        <v>0</v>
      </c>
      <c r="AB204" s="418">
        <f>SUM(Z204:AA204)</f>
        <v>0</v>
      </c>
      <c r="AD204" s="134">
        <f t="shared" si="45"/>
        <v>0</v>
      </c>
      <c r="AE204" s="375">
        <f t="shared" si="46"/>
        <v>0</v>
      </c>
      <c r="AF204" s="173">
        <f t="shared" si="47"/>
        <v>0</v>
      </c>
      <c r="AG204" s="173">
        <f t="shared" si="48"/>
        <v>0</v>
      </c>
      <c r="AH204" s="173">
        <f t="shared" si="49"/>
        <v>0</v>
      </c>
      <c r="AI204" s="173">
        <f t="shared" si="50"/>
        <v>0</v>
      </c>
      <c r="AJ204" s="173">
        <f t="shared" si="51"/>
        <v>0</v>
      </c>
      <c r="AK204" s="369">
        <f t="shared" si="52"/>
        <v>0</v>
      </c>
      <c r="AL204" s="173"/>
      <c r="AM204" s="173">
        <f t="shared" si="53"/>
        <v>0</v>
      </c>
      <c r="AN204" s="173">
        <f t="shared" si="54"/>
        <v>0</v>
      </c>
      <c r="AO204" s="173">
        <f t="shared" si="55"/>
        <v>0</v>
      </c>
      <c r="AP204" s="173">
        <f t="shared" si="56"/>
        <v>0</v>
      </c>
      <c r="AQ204" s="173">
        <f t="shared" si="57"/>
        <v>0</v>
      </c>
      <c r="AR204" s="173">
        <f t="shared" si="58"/>
        <v>0</v>
      </c>
      <c r="AS204" s="374">
        <f t="shared" si="59"/>
        <v>0</v>
      </c>
    </row>
    <row r="205" spans="2:45" ht="15">
      <c r="B205" s="516"/>
      <c r="C205" s="348">
        <v>2</v>
      </c>
      <c r="D205" s="143">
        <f>'[3]Tabelle1'!B7</f>
        <v>0</v>
      </c>
      <c r="E205" s="256">
        <f>'[3]Tabelle1'!C7</f>
        <v>0</v>
      </c>
      <c r="F205" s="111">
        <f>'[3]Tabelle1'!D7</f>
        <v>0</v>
      </c>
      <c r="G205" s="131"/>
      <c r="H205" s="131"/>
      <c r="I205" s="112">
        <v>6</v>
      </c>
      <c r="J205" s="153"/>
      <c r="K205" s="154"/>
      <c r="L205" s="155"/>
      <c r="M205" s="147"/>
      <c r="N205" s="419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19">
        <f>SUM(N205,P205,R205,T205,V205,X205,-AK205)</f>
        <v>0</v>
      </c>
      <c r="AA205" s="420">
        <f>SUM(O205,Q205,S205,U205,W205,Y205,-AS205)</f>
        <v>0</v>
      </c>
      <c r="AB205" s="421">
        <f>SUM(Z205:AA205)</f>
        <v>0</v>
      </c>
      <c r="AD205" s="134">
        <f t="shared" si="45"/>
        <v>0</v>
      </c>
      <c r="AE205" s="375">
        <f t="shared" si="46"/>
        <v>0</v>
      </c>
      <c r="AF205" s="173">
        <f t="shared" si="47"/>
        <v>0</v>
      </c>
      <c r="AG205" s="173">
        <f t="shared" si="48"/>
        <v>0</v>
      </c>
      <c r="AH205" s="173">
        <f t="shared" si="49"/>
        <v>0</v>
      </c>
      <c r="AI205" s="173">
        <f t="shared" si="50"/>
        <v>0</v>
      </c>
      <c r="AJ205" s="173">
        <f t="shared" si="51"/>
        <v>0</v>
      </c>
      <c r="AK205" s="369">
        <f t="shared" si="52"/>
        <v>0</v>
      </c>
      <c r="AL205" s="173"/>
      <c r="AM205" s="173">
        <f t="shared" si="53"/>
        <v>0</v>
      </c>
      <c r="AN205" s="173">
        <f t="shared" si="54"/>
        <v>0</v>
      </c>
      <c r="AO205" s="173">
        <f t="shared" si="55"/>
        <v>0</v>
      </c>
      <c r="AP205" s="173">
        <f t="shared" si="56"/>
        <v>0</v>
      </c>
      <c r="AQ205" s="173">
        <f t="shared" si="57"/>
        <v>0</v>
      </c>
      <c r="AR205" s="173">
        <f t="shared" si="58"/>
        <v>0</v>
      </c>
      <c r="AS205" s="374">
        <f t="shared" si="59"/>
        <v>0</v>
      </c>
    </row>
    <row r="206" spans="2:45" ht="16.5" customHeight="1">
      <c r="B206" s="516"/>
      <c r="C206" s="348">
        <v>3</v>
      </c>
      <c r="D206" s="144">
        <f>'[3]Tabelle1'!B8</f>
        <v>0</v>
      </c>
      <c r="E206" s="257">
        <f>'[3]Tabelle1'!C8</f>
        <v>0</v>
      </c>
      <c r="F206" s="109">
        <f>'[3]Tabelle1'!D8</f>
        <v>0</v>
      </c>
      <c r="G206" s="131"/>
      <c r="H206" s="131"/>
      <c r="I206" s="112">
        <v>6</v>
      </c>
      <c r="J206" s="153"/>
      <c r="K206" s="154"/>
      <c r="L206" s="155"/>
      <c r="M206" s="147"/>
      <c r="N206" s="419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19">
        <f>SUM(N206,P206,R206,T206,V206,X206,-AK206)</f>
        <v>0</v>
      </c>
      <c r="AA206" s="420">
        <f>SUM(O206,Q206,S206,U206,W206,Y206,-AS206)</f>
        <v>0</v>
      </c>
      <c r="AB206" s="421">
        <f>SUM(Z206:AA206)</f>
        <v>0</v>
      </c>
      <c r="AD206" s="134">
        <f t="shared" si="45"/>
        <v>0</v>
      </c>
      <c r="AE206" s="375">
        <f t="shared" si="46"/>
        <v>0</v>
      </c>
      <c r="AF206" s="173">
        <f t="shared" si="47"/>
        <v>0</v>
      </c>
      <c r="AG206" s="173">
        <f t="shared" si="48"/>
        <v>0</v>
      </c>
      <c r="AH206" s="173">
        <f t="shared" si="49"/>
        <v>0</v>
      </c>
      <c r="AI206" s="173">
        <f t="shared" si="50"/>
        <v>0</v>
      </c>
      <c r="AJ206" s="173">
        <f t="shared" si="51"/>
        <v>0</v>
      </c>
      <c r="AK206" s="369">
        <f t="shared" si="52"/>
        <v>0</v>
      </c>
      <c r="AL206" s="173"/>
      <c r="AM206" s="173">
        <f t="shared" si="53"/>
        <v>0</v>
      </c>
      <c r="AN206" s="173">
        <f t="shared" si="54"/>
        <v>0</v>
      </c>
      <c r="AO206" s="173">
        <f t="shared" si="55"/>
        <v>0</v>
      </c>
      <c r="AP206" s="173">
        <f t="shared" si="56"/>
        <v>0</v>
      </c>
      <c r="AQ206" s="173">
        <f t="shared" si="57"/>
        <v>0</v>
      </c>
      <c r="AR206" s="173">
        <f t="shared" si="58"/>
        <v>0</v>
      </c>
      <c r="AS206" s="374">
        <f t="shared" si="59"/>
        <v>0</v>
      </c>
    </row>
    <row r="207" spans="2:45" ht="15">
      <c r="B207" s="516"/>
      <c r="C207" s="348">
        <v>4</v>
      </c>
      <c r="D207" s="143">
        <f>'[3]Tabelle1'!B9</f>
        <v>0</v>
      </c>
      <c r="E207" s="256">
        <f>'[3]Tabelle1'!C9</f>
        <v>0</v>
      </c>
      <c r="F207" s="111">
        <f>'[3]Tabelle1'!D9</f>
        <v>0</v>
      </c>
      <c r="G207" s="131"/>
      <c r="H207" s="131"/>
      <c r="I207" s="112">
        <v>6</v>
      </c>
      <c r="J207" s="153"/>
      <c r="K207" s="154"/>
      <c r="L207" s="155"/>
      <c r="M207" s="147"/>
      <c r="N207" s="419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19">
        <f>SUM(N207,P207,R207,T207,V207,X207,-AK207)</f>
        <v>0</v>
      </c>
      <c r="AA207" s="420">
        <f>SUM(O207,Q207,S207,U207,W207,Y207,-AS207)</f>
        <v>0</v>
      </c>
      <c r="AB207" s="421">
        <f>SUM(Z207:AA207)</f>
        <v>0</v>
      </c>
      <c r="AD207" s="134">
        <f t="shared" si="45"/>
        <v>0</v>
      </c>
      <c r="AE207" s="375">
        <f t="shared" si="46"/>
        <v>0</v>
      </c>
      <c r="AF207" s="173">
        <f t="shared" si="47"/>
        <v>0</v>
      </c>
      <c r="AG207" s="173">
        <f t="shared" si="48"/>
        <v>0</v>
      </c>
      <c r="AH207" s="173">
        <f t="shared" si="49"/>
        <v>0</v>
      </c>
      <c r="AI207" s="173">
        <f t="shared" si="50"/>
        <v>0</v>
      </c>
      <c r="AJ207" s="173">
        <f t="shared" si="51"/>
        <v>0</v>
      </c>
      <c r="AK207" s="369">
        <f t="shared" si="52"/>
        <v>0</v>
      </c>
      <c r="AL207" s="173"/>
      <c r="AM207" s="173">
        <f t="shared" si="53"/>
        <v>0</v>
      </c>
      <c r="AN207" s="173">
        <f t="shared" si="54"/>
        <v>0</v>
      </c>
      <c r="AO207" s="173">
        <f t="shared" si="55"/>
        <v>0</v>
      </c>
      <c r="AP207" s="173">
        <f t="shared" si="56"/>
        <v>0</v>
      </c>
      <c r="AQ207" s="173">
        <f t="shared" si="57"/>
        <v>0</v>
      </c>
      <c r="AR207" s="173">
        <f t="shared" si="58"/>
        <v>0</v>
      </c>
      <c r="AS207" s="374">
        <f t="shared" si="59"/>
        <v>0</v>
      </c>
    </row>
    <row r="208" spans="2:45" ht="15">
      <c r="B208" s="516"/>
      <c r="C208" s="348">
        <v>5</v>
      </c>
      <c r="D208" s="143">
        <f>'[3]Tabelle1'!B10</f>
        <v>0</v>
      </c>
      <c r="E208" s="256">
        <f>'[3]Tabelle1'!C10</f>
        <v>0</v>
      </c>
      <c r="F208" s="111">
        <f>'[3]Tabelle1'!D10</f>
        <v>0</v>
      </c>
      <c r="G208" s="131"/>
      <c r="H208" s="131"/>
      <c r="I208" s="112">
        <v>6</v>
      </c>
      <c r="J208" s="153"/>
      <c r="K208" s="154"/>
      <c r="L208" s="155"/>
      <c r="M208" s="147"/>
      <c r="N208" s="419"/>
      <c r="O208" s="420"/>
      <c r="P208" s="420"/>
      <c r="Q208" s="420"/>
      <c r="R208" s="420"/>
      <c r="S208" s="420"/>
      <c r="T208" s="420"/>
      <c r="U208" s="420"/>
      <c r="V208" s="420"/>
      <c r="W208" s="420"/>
      <c r="X208" s="420"/>
      <c r="Y208" s="420"/>
      <c r="Z208" s="419">
        <f>SUM(N208,P208,R208,T208,V208,X208,-AK208)</f>
        <v>0</v>
      </c>
      <c r="AA208" s="420">
        <f>SUM(O208,Q208,S208,U208,W208,Y208,-AS208)</f>
        <v>0</v>
      </c>
      <c r="AB208" s="421">
        <f>SUM(Z208:AA208)</f>
        <v>0</v>
      </c>
      <c r="AD208" s="134">
        <f t="shared" si="45"/>
        <v>0</v>
      </c>
      <c r="AE208" s="375">
        <f t="shared" si="46"/>
        <v>0</v>
      </c>
      <c r="AF208" s="173">
        <f t="shared" si="47"/>
        <v>0</v>
      </c>
      <c r="AG208" s="173">
        <f t="shared" si="48"/>
        <v>0</v>
      </c>
      <c r="AH208" s="173">
        <f t="shared" si="49"/>
        <v>0</v>
      </c>
      <c r="AI208" s="173">
        <f t="shared" si="50"/>
        <v>0</v>
      </c>
      <c r="AJ208" s="173">
        <f t="shared" si="51"/>
        <v>0</v>
      </c>
      <c r="AK208" s="369">
        <f t="shared" si="52"/>
        <v>0</v>
      </c>
      <c r="AL208" s="173"/>
      <c r="AM208" s="173">
        <f t="shared" si="53"/>
        <v>0</v>
      </c>
      <c r="AN208" s="173">
        <f t="shared" si="54"/>
        <v>0</v>
      </c>
      <c r="AO208" s="173">
        <f t="shared" si="55"/>
        <v>0</v>
      </c>
      <c r="AP208" s="173">
        <f t="shared" si="56"/>
        <v>0</v>
      </c>
      <c r="AQ208" s="173">
        <f t="shared" si="57"/>
        <v>0</v>
      </c>
      <c r="AR208" s="173">
        <f t="shared" si="58"/>
        <v>0</v>
      </c>
      <c r="AS208" s="374">
        <f t="shared" si="59"/>
        <v>0</v>
      </c>
    </row>
    <row r="209" spans="2:45" ht="15">
      <c r="B209" s="516"/>
      <c r="C209" s="348">
        <v>6</v>
      </c>
      <c r="D209" s="144">
        <f>'[3]Tabelle1'!B11</f>
        <v>0</v>
      </c>
      <c r="E209" s="257">
        <f>'[3]Tabelle1'!C11</f>
        <v>0</v>
      </c>
      <c r="F209" s="109">
        <f>'[3]Tabelle1'!D11</f>
        <v>0</v>
      </c>
      <c r="G209" s="131"/>
      <c r="H209" s="131"/>
      <c r="I209" s="112">
        <v>6</v>
      </c>
      <c r="J209" s="153"/>
      <c r="K209" s="154"/>
      <c r="L209" s="155"/>
      <c r="M209" s="147"/>
      <c r="N209" s="419"/>
      <c r="O209" s="420"/>
      <c r="P209" s="420"/>
      <c r="Q209" s="420"/>
      <c r="R209" s="420"/>
      <c r="S209" s="420"/>
      <c r="T209" s="420"/>
      <c r="U209" s="420"/>
      <c r="V209" s="420"/>
      <c r="W209" s="420"/>
      <c r="X209" s="420"/>
      <c r="Y209" s="420"/>
      <c r="Z209" s="419">
        <f>SUM(N209,P209,R209,T209,V209,X209,-AK209)</f>
        <v>0</v>
      </c>
      <c r="AA209" s="420">
        <f>SUM(O209,Q209,S209,U209,W209,Y209,-AS209)</f>
        <v>0</v>
      </c>
      <c r="AB209" s="421">
        <f>SUM(Z209:AA209)</f>
        <v>0</v>
      </c>
      <c r="AD209" s="134">
        <f t="shared" si="45"/>
        <v>0</v>
      </c>
      <c r="AE209" s="375">
        <f t="shared" si="46"/>
        <v>0</v>
      </c>
      <c r="AF209" s="173">
        <f t="shared" si="47"/>
        <v>0</v>
      </c>
      <c r="AG209" s="173">
        <f t="shared" si="48"/>
        <v>0</v>
      </c>
      <c r="AH209" s="173">
        <f t="shared" si="49"/>
        <v>0</v>
      </c>
      <c r="AI209" s="173">
        <f t="shared" si="50"/>
        <v>0</v>
      </c>
      <c r="AJ209" s="173">
        <f t="shared" si="51"/>
        <v>0</v>
      </c>
      <c r="AK209" s="369">
        <f t="shared" si="52"/>
        <v>0</v>
      </c>
      <c r="AL209" s="173"/>
      <c r="AM209" s="173">
        <f t="shared" si="53"/>
        <v>0</v>
      </c>
      <c r="AN209" s="173">
        <f t="shared" si="54"/>
        <v>0</v>
      </c>
      <c r="AO209" s="173">
        <f t="shared" si="55"/>
        <v>0</v>
      </c>
      <c r="AP209" s="173">
        <f t="shared" si="56"/>
        <v>0</v>
      </c>
      <c r="AQ209" s="173">
        <f t="shared" si="57"/>
        <v>0</v>
      </c>
      <c r="AR209" s="173">
        <f t="shared" si="58"/>
        <v>0</v>
      </c>
      <c r="AS209" s="374">
        <f t="shared" si="59"/>
        <v>0</v>
      </c>
    </row>
    <row r="210" spans="2:45" ht="15">
      <c r="B210" s="516"/>
      <c r="C210" s="348">
        <v>7</v>
      </c>
      <c r="D210" s="143">
        <f>'[3]Tabelle1'!B12</f>
        <v>0</v>
      </c>
      <c r="E210" s="256">
        <f>'[3]Tabelle1'!C12</f>
        <v>0</v>
      </c>
      <c r="F210" s="111">
        <f>'[3]Tabelle1'!D12</f>
        <v>0</v>
      </c>
      <c r="G210" s="131"/>
      <c r="H210" s="131"/>
      <c r="I210" s="112">
        <v>6</v>
      </c>
      <c r="J210" s="153"/>
      <c r="K210" s="154"/>
      <c r="L210" s="155"/>
      <c r="M210" s="147"/>
      <c r="N210" s="419"/>
      <c r="O210" s="420"/>
      <c r="P210" s="420"/>
      <c r="Q210" s="420"/>
      <c r="R210" s="420"/>
      <c r="S210" s="420"/>
      <c r="T210" s="420"/>
      <c r="U210" s="420"/>
      <c r="V210" s="420"/>
      <c r="W210" s="420"/>
      <c r="X210" s="420"/>
      <c r="Y210" s="420"/>
      <c r="Z210" s="419">
        <f>SUM(N210,P210,R210,T210,V210,X210,-AK210)</f>
        <v>0</v>
      </c>
      <c r="AA210" s="420">
        <f>SUM(O210,Q210,S210,U210,W210,Y210,-AS210)</f>
        <v>0</v>
      </c>
      <c r="AB210" s="421">
        <f>SUM(Z210:AA210)</f>
        <v>0</v>
      </c>
      <c r="AD210" s="134">
        <f t="shared" si="45"/>
        <v>0</v>
      </c>
      <c r="AE210" s="375">
        <f t="shared" si="46"/>
        <v>0</v>
      </c>
      <c r="AF210" s="173">
        <f t="shared" si="47"/>
        <v>0</v>
      </c>
      <c r="AG210" s="173">
        <f t="shared" si="48"/>
        <v>0</v>
      </c>
      <c r="AH210" s="173">
        <f t="shared" si="49"/>
        <v>0</v>
      </c>
      <c r="AI210" s="173">
        <f t="shared" si="50"/>
        <v>0</v>
      </c>
      <c r="AJ210" s="173">
        <f t="shared" si="51"/>
        <v>0</v>
      </c>
      <c r="AK210" s="369">
        <f t="shared" si="52"/>
        <v>0</v>
      </c>
      <c r="AL210" s="173"/>
      <c r="AM210" s="173">
        <f t="shared" si="53"/>
        <v>0</v>
      </c>
      <c r="AN210" s="173">
        <f t="shared" si="54"/>
        <v>0</v>
      </c>
      <c r="AO210" s="173">
        <f t="shared" si="55"/>
        <v>0</v>
      </c>
      <c r="AP210" s="173">
        <f t="shared" si="56"/>
        <v>0</v>
      </c>
      <c r="AQ210" s="173">
        <f t="shared" si="57"/>
        <v>0</v>
      </c>
      <c r="AR210" s="173">
        <f t="shared" si="58"/>
        <v>0</v>
      </c>
      <c r="AS210" s="374">
        <f t="shared" si="59"/>
        <v>0</v>
      </c>
    </row>
    <row r="211" spans="2:45" ht="15">
      <c r="B211" s="516"/>
      <c r="C211" s="348">
        <v>8</v>
      </c>
      <c r="D211" s="144">
        <f>'[3]Tabelle1'!B13</f>
        <v>0</v>
      </c>
      <c r="E211" s="257">
        <f>'[3]Tabelle1'!C13</f>
        <v>0</v>
      </c>
      <c r="F211" s="109">
        <f>'[3]Tabelle1'!D13</f>
        <v>0</v>
      </c>
      <c r="G211" s="131"/>
      <c r="H211" s="131"/>
      <c r="I211" s="112">
        <v>6</v>
      </c>
      <c r="J211" s="153"/>
      <c r="K211" s="154"/>
      <c r="L211" s="155"/>
      <c r="M211" s="147"/>
      <c r="N211" s="419"/>
      <c r="O211" s="420"/>
      <c r="P211" s="420"/>
      <c r="Q211" s="420"/>
      <c r="R211" s="420"/>
      <c r="S211" s="420"/>
      <c r="T211" s="420"/>
      <c r="U211" s="420"/>
      <c r="V211" s="420"/>
      <c r="W211" s="420"/>
      <c r="X211" s="420"/>
      <c r="Y211" s="420"/>
      <c r="Z211" s="419">
        <f>SUM(N211,P211,R211,T211,V211,X211,-AK211)</f>
        <v>0</v>
      </c>
      <c r="AA211" s="420">
        <f>SUM(O211,Q211,S211,U211,W211,Y211,-AS211)</f>
        <v>0</v>
      </c>
      <c r="AB211" s="421">
        <f>SUM(Z211:AA211)</f>
        <v>0</v>
      </c>
      <c r="AD211" s="134">
        <f t="shared" si="45"/>
        <v>0</v>
      </c>
      <c r="AE211" s="375">
        <f t="shared" si="46"/>
        <v>0</v>
      </c>
      <c r="AF211" s="173">
        <f t="shared" si="47"/>
        <v>0</v>
      </c>
      <c r="AG211" s="173">
        <f t="shared" si="48"/>
        <v>0</v>
      </c>
      <c r="AH211" s="173">
        <f t="shared" si="49"/>
        <v>0</v>
      </c>
      <c r="AI211" s="173">
        <f t="shared" si="50"/>
        <v>0</v>
      </c>
      <c r="AJ211" s="173">
        <f t="shared" si="51"/>
        <v>0</v>
      </c>
      <c r="AK211" s="369">
        <f t="shared" si="52"/>
        <v>0</v>
      </c>
      <c r="AL211" s="173"/>
      <c r="AM211" s="173">
        <f t="shared" si="53"/>
        <v>0</v>
      </c>
      <c r="AN211" s="173">
        <f t="shared" si="54"/>
        <v>0</v>
      </c>
      <c r="AO211" s="173">
        <f t="shared" si="55"/>
        <v>0</v>
      </c>
      <c r="AP211" s="173">
        <f t="shared" si="56"/>
        <v>0</v>
      </c>
      <c r="AQ211" s="173">
        <f t="shared" si="57"/>
        <v>0</v>
      </c>
      <c r="AR211" s="173">
        <f t="shared" si="58"/>
        <v>0</v>
      </c>
      <c r="AS211" s="374">
        <f t="shared" si="59"/>
        <v>0</v>
      </c>
    </row>
    <row r="212" spans="2:45" ht="15">
      <c r="B212" s="516"/>
      <c r="C212" s="348">
        <v>9</v>
      </c>
      <c r="D212" s="143">
        <f>'[3]Tabelle1'!B14</f>
        <v>0</v>
      </c>
      <c r="E212" s="256">
        <f>'[3]Tabelle1'!C14</f>
        <v>0</v>
      </c>
      <c r="F212" s="111">
        <f>'[3]Tabelle1'!D14</f>
        <v>0</v>
      </c>
      <c r="G212" s="131"/>
      <c r="H212" s="131"/>
      <c r="I212" s="112">
        <v>6</v>
      </c>
      <c r="J212" s="153"/>
      <c r="K212" s="154"/>
      <c r="L212" s="155"/>
      <c r="M212" s="147"/>
      <c r="N212" s="419"/>
      <c r="O212" s="420"/>
      <c r="P212" s="420"/>
      <c r="Q212" s="420"/>
      <c r="R212" s="420"/>
      <c r="S212" s="420"/>
      <c r="T212" s="420"/>
      <c r="U212" s="420"/>
      <c r="V212" s="420"/>
      <c r="W212" s="420"/>
      <c r="X212" s="420"/>
      <c r="Y212" s="420"/>
      <c r="Z212" s="419">
        <f>SUM(N212,P212,R212,T212,V212,X212,-AK212)</f>
        <v>0</v>
      </c>
      <c r="AA212" s="420">
        <f>SUM(O212,Q212,S212,U212,W212,Y212,-AS212)</f>
        <v>0</v>
      </c>
      <c r="AB212" s="421">
        <f>SUM(Z212:AA212)</f>
        <v>0</v>
      </c>
      <c r="AD212" s="134">
        <f t="shared" si="45"/>
        <v>0</v>
      </c>
      <c r="AE212" s="375">
        <f t="shared" si="46"/>
        <v>0</v>
      </c>
      <c r="AF212" s="173">
        <f t="shared" si="47"/>
        <v>0</v>
      </c>
      <c r="AG212" s="173">
        <f t="shared" si="48"/>
        <v>0</v>
      </c>
      <c r="AH212" s="173">
        <f t="shared" si="49"/>
        <v>0</v>
      </c>
      <c r="AI212" s="173">
        <f t="shared" si="50"/>
        <v>0</v>
      </c>
      <c r="AJ212" s="173">
        <f t="shared" si="51"/>
        <v>0</v>
      </c>
      <c r="AK212" s="369">
        <f t="shared" si="52"/>
        <v>0</v>
      </c>
      <c r="AL212" s="173"/>
      <c r="AM212" s="173">
        <f t="shared" si="53"/>
        <v>0</v>
      </c>
      <c r="AN212" s="173">
        <f t="shared" si="54"/>
        <v>0</v>
      </c>
      <c r="AO212" s="173">
        <f t="shared" si="55"/>
        <v>0</v>
      </c>
      <c r="AP212" s="173">
        <f t="shared" si="56"/>
        <v>0</v>
      </c>
      <c r="AQ212" s="173">
        <f t="shared" si="57"/>
        <v>0</v>
      </c>
      <c r="AR212" s="173">
        <f t="shared" si="58"/>
        <v>0</v>
      </c>
      <c r="AS212" s="374">
        <f t="shared" si="59"/>
        <v>0</v>
      </c>
    </row>
    <row r="213" spans="2:45" ht="15.75">
      <c r="B213" s="516"/>
      <c r="C213" s="348">
        <v>10</v>
      </c>
      <c r="D213" s="144">
        <f>'[3]Tabelle1'!B15</f>
        <v>0</v>
      </c>
      <c r="E213" s="257">
        <f>'[3]Tabelle1'!C15</f>
        <v>0</v>
      </c>
      <c r="F213" s="109">
        <f>'[3]Tabelle1'!D15</f>
        <v>0</v>
      </c>
      <c r="G213" s="131"/>
      <c r="H213" s="131"/>
      <c r="I213" s="112">
        <v>6</v>
      </c>
      <c r="J213" s="153"/>
      <c r="K213" s="154"/>
      <c r="L213" s="155"/>
      <c r="M213" s="147"/>
      <c r="N213" s="419"/>
      <c r="O213" s="420"/>
      <c r="P213" s="420"/>
      <c r="Q213" s="420"/>
      <c r="R213" s="420"/>
      <c r="S213" s="420"/>
      <c r="T213" s="420"/>
      <c r="U213" s="420"/>
      <c r="V213" s="420"/>
      <c r="W213" s="420"/>
      <c r="X213" s="420"/>
      <c r="Y213" s="420"/>
      <c r="Z213" s="419">
        <f>SUM(N213,P213,R213,T213,V213,X213,-AK213)</f>
        <v>0</v>
      </c>
      <c r="AA213" s="420">
        <f>SUM(O213,Q213,S213,U213,W213,Y213,-AS213)</f>
        <v>0</v>
      </c>
      <c r="AB213" s="421">
        <f>SUM(Z213:AA213)</f>
        <v>0</v>
      </c>
      <c r="AD213" s="134">
        <f t="shared" si="45"/>
        <v>0</v>
      </c>
      <c r="AE213" s="375">
        <f t="shared" si="46"/>
        <v>0</v>
      </c>
      <c r="AF213" s="173">
        <f t="shared" si="47"/>
        <v>0</v>
      </c>
      <c r="AG213" s="173">
        <f t="shared" si="48"/>
        <v>0</v>
      </c>
      <c r="AH213" s="173">
        <f t="shared" si="49"/>
        <v>0</v>
      </c>
      <c r="AI213" s="173">
        <f t="shared" si="50"/>
        <v>0</v>
      </c>
      <c r="AJ213" s="173">
        <f t="shared" si="51"/>
        <v>0</v>
      </c>
      <c r="AK213" s="369">
        <f t="shared" si="52"/>
        <v>0</v>
      </c>
      <c r="AL213" s="173"/>
      <c r="AM213" s="173">
        <f t="shared" si="53"/>
        <v>0</v>
      </c>
      <c r="AN213" s="173">
        <f t="shared" si="54"/>
        <v>0</v>
      </c>
      <c r="AO213" s="173">
        <f t="shared" si="55"/>
        <v>0</v>
      </c>
      <c r="AP213" s="173">
        <f t="shared" si="56"/>
        <v>0</v>
      </c>
      <c r="AQ213" s="173">
        <f t="shared" si="57"/>
        <v>0</v>
      </c>
      <c r="AR213" s="173">
        <f t="shared" si="58"/>
        <v>0</v>
      </c>
      <c r="AS213" s="374">
        <f t="shared" si="59"/>
        <v>0</v>
      </c>
    </row>
    <row r="214" spans="2:45" ht="15">
      <c r="B214" s="516"/>
      <c r="C214" s="348">
        <v>11</v>
      </c>
      <c r="D214" s="143">
        <f>'[3]Tabelle1'!B16</f>
        <v>0</v>
      </c>
      <c r="E214" s="256">
        <f>'[3]Tabelle1'!C16</f>
        <v>0</v>
      </c>
      <c r="F214" s="111">
        <f>'[3]Tabelle1'!D16</f>
        <v>0</v>
      </c>
      <c r="G214" s="131"/>
      <c r="H214" s="131"/>
      <c r="I214" s="112">
        <v>6</v>
      </c>
      <c r="J214" s="153"/>
      <c r="K214" s="154"/>
      <c r="L214" s="155"/>
      <c r="M214" s="147"/>
      <c r="N214" s="419"/>
      <c r="O214" s="420"/>
      <c r="P214" s="420"/>
      <c r="Q214" s="420"/>
      <c r="R214" s="420"/>
      <c r="S214" s="420"/>
      <c r="T214" s="420"/>
      <c r="U214" s="420"/>
      <c r="V214" s="420"/>
      <c r="W214" s="420"/>
      <c r="X214" s="420"/>
      <c r="Y214" s="420"/>
      <c r="Z214" s="419">
        <f>SUM(N214,P214,R214,T214,V214,X214,-AK214)</f>
        <v>0</v>
      </c>
      <c r="AA214" s="420">
        <f>SUM(O214,Q214,S214,U214,W214,Y214,-AS214)</f>
        <v>0</v>
      </c>
      <c r="AB214" s="421">
        <f>SUM(Z214:AA214)</f>
        <v>0</v>
      </c>
      <c r="AD214" s="134">
        <f t="shared" si="45"/>
        <v>0</v>
      </c>
      <c r="AE214" s="375">
        <f t="shared" si="46"/>
        <v>0</v>
      </c>
      <c r="AF214" s="173">
        <f t="shared" si="47"/>
        <v>0</v>
      </c>
      <c r="AG214" s="173">
        <f t="shared" si="48"/>
        <v>0</v>
      </c>
      <c r="AH214" s="173">
        <f t="shared" si="49"/>
        <v>0</v>
      </c>
      <c r="AI214" s="173">
        <f t="shared" si="50"/>
        <v>0</v>
      </c>
      <c r="AJ214" s="173">
        <f t="shared" si="51"/>
        <v>0</v>
      </c>
      <c r="AK214" s="369">
        <f t="shared" si="52"/>
        <v>0</v>
      </c>
      <c r="AL214" s="173"/>
      <c r="AM214" s="173">
        <f t="shared" si="53"/>
        <v>0</v>
      </c>
      <c r="AN214" s="173">
        <f t="shared" si="54"/>
        <v>0</v>
      </c>
      <c r="AO214" s="173">
        <f t="shared" si="55"/>
        <v>0</v>
      </c>
      <c r="AP214" s="173">
        <f t="shared" si="56"/>
        <v>0</v>
      </c>
      <c r="AQ214" s="173">
        <f t="shared" si="57"/>
        <v>0</v>
      </c>
      <c r="AR214" s="173">
        <f t="shared" si="58"/>
        <v>0</v>
      </c>
      <c r="AS214" s="374">
        <f t="shared" si="59"/>
        <v>0</v>
      </c>
    </row>
    <row r="215" spans="2:45" ht="15.75" thickBot="1">
      <c r="B215" s="516"/>
      <c r="C215" s="348">
        <v>12</v>
      </c>
      <c r="D215" s="143">
        <f>'[3]Tabelle1'!B17</f>
        <v>0</v>
      </c>
      <c r="E215" s="256">
        <f>'[3]Tabelle1'!C17</f>
        <v>0</v>
      </c>
      <c r="F215" s="111">
        <f>'[3]Tabelle1'!D17</f>
        <v>0</v>
      </c>
      <c r="G215" s="131"/>
      <c r="H215" s="131"/>
      <c r="I215" s="112">
        <v>6</v>
      </c>
      <c r="J215" s="153"/>
      <c r="K215" s="154"/>
      <c r="L215" s="155"/>
      <c r="M215" s="147"/>
      <c r="N215" s="419"/>
      <c r="O215" s="420"/>
      <c r="P215" s="420"/>
      <c r="Q215" s="420"/>
      <c r="R215" s="420"/>
      <c r="S215" s="420"/>
      <c r="T215" s="420"/>
      <c r="U215" s="420"/>
      <c r="V215" s="420"/>
      <c r="W215" s="420"/>
      <c r="X215" s="420"/>
      <c r="Y215" s="420"/>
      <c r="Z215" s="419">
        <f>SUM(N215,P215,R215,T215,V215,X215,-AK215)</f>
        <v>0</v>
      </c>
      <c r="AA215" s="420">
        <f>SUM(O215,Q215,S215,U215,W215,Y215,-AS215)</f>
        <v>0</v>
      </c>
      <c r="AB215" s="421">
        <f>SUM(Z215:AA215)</f>
        <v>0</v>
      </c>
      <c r="AD215" s="134">
        <f t="shared" si="45"/>
        <v>0</v>
      </c>
      <c r="AE215" s="375">
        <f t="shared" si="46"/>
        <v>0</v>
      </c>
      <c r="AF215" s="173">
        <f t="shared" si="47"/>
        <v>0</v>
      </c>
      <c r="AG215" s="173">
        <f t="shared" si="48"/>
        <v>0</v>
      </c>
      <c r="AH215" s="173">
        <f t="shared" si="49"/>
        <v>0</v>
      </c>
      <c r="AI215" s="173">
        <f t="shared" si="50"/>
        <v>0</v>
      </c>
      <c r="AJ215" s="173">
        <f t="shared" si="51"/>
        <v>0</v>
      </c>
      <c r="AK215" s="369">
        <f t="shared" si="52"/>
        <v>0</v>
      </c>
      <c r="AL215" s="173"/>
      <c r="AM215" s="173">
        <f t="shared" si="53"/>
        <v>0</v>
      </c>
      <c r="AN215" s="173">
        <f t="shared" si="54"/>
        <v>0</v>
      </c>
      <c r="AO215" s="173">
        <f t="shared" si="55"/>
        <v>0</v>
      </c>
      <c r="AP215" s="173">
        <f t="shared" si="56"/>
        <v>0</v>
      </c>
      <c r="AQ215" s="173">
        <f t="shared" si="57"/>
        <v>0</v>
      </c>
      <c r="AR215" s="173">
        <f t="shared" si="58"/>
        <v>0</v>
      </c>
      <c r="AS215" s="374">
        <f t="shared" si="59"/>
        <v>0</v>
      </c>
    </row>
    <row r="216" spans="2:45" ht="16.5" hidden="1" thickBot="1">
      <c r="B216" s="445"/>
      <c r="C216" s="348">
        <v>13</v>
      </c>
      <c r="D216" s="143"/>
      <c r="E216" s="256"/>
      <c r="F216" s="111"/>
      <c r="G216" s="131"/>
      <c r="H216" s="131"/>
      <c r="I216" s="112">
        <v>6</v>
      </c>
      <c r="J216" s="153"/>
      <c r="K216" s="154"/>
      <c r="L216" s="155"/>
      <c r="M216" s="147"/>
      <c r="N216" s="419"/>
      <c r="O216" s="420"/>
      <c r="P216" s="420"/>
      <c r="Q216" s="420"/>
      <c r="R216" s="420"/>
      <c r="S216" s="420"/>
      <c r="T216" s="420"/>
      <c r="U216" s="420"/>
      <c r="V216" s="420"/>
      <c r="W216" s="420"/>
      <c r="X216" s="420"/>
      <c r="Y216" s="420"/>
      <c r="Z216" s="419">
        <f>SUM(N216,P216,R216,T216,V216,X216,-AK216)</f>
        <v>0</v>
      </c>
      <c r="AA216" s="420">
        <f>SUM(O216,Q216,S216,U216,W216,Y216,-AS216)</f>
        <v>0</v>
      </c>
      <c r="AB216" s="421">
        <f>SUM(Z216:AA216)</f>
        <v>0</v>
      </c>
      <c r="AD216" s="134">
        <f t="shared" si="45"/>
        <v>0</v>
      </c>
      <c r="AE216" s="375">
        <f t="shared" si="46"/>
        <v>0</v>
      </c>
      <c r="AF216" s="173">
        <f t="shared" si="47"/>
        <v>0</v>
      </c>
      <c r="AG216" s="173">
        <f t="shared" si="48"/>
        <v>0</v>
      </c>
      <c r="AH216" s="173">
        <f t="shared" si="49"/>
        <v>0</v>
      </c>
      <c r="AI216" s="173">
        <f t="shared" si="50"/>
        <v>0</v>
      </c>
      <c r="AJ216" s="173">
        <f t="shared" si="51"/>
        <v>0</v>
      </c>
      <c r="AK216" s="369">
        <f t="shared" si="52"/>
        <v>0</v>
      </c>
      <c r="AL216" s="173"/>
      <c r="AM216" s="173">
        <f t="shared" si="53"/>
        <v>0</v>
      </c>
      <c r="AN216" s="173">
        <f t="shared" si="54"/>
        <v>0</v>
      </c>
      <c r="AO216" s="173">
        <f t="shared" si="55"/>
        <v>0</v>
      </c>
      <c r="AP216" s="173">
        <f t="shared" si="56"/>
        <v>0</v>
      </c>
      <c r="AQ216" s="173">
        <f t="shared" si="57"/>
        <v>0</v>
      </c>
      <c r="AR216" s="173">
        <f t="shared" si="58"/>
        <v>0</v>
      </c>
      <c r="AS216" s="374">
        <f t="shared" si="59"/>
        <v>0</v>
      </c>
    </row>
    <row r="217" spans="2:45" ht="16.5" hidden="1" thickBot="1">
      <c r="B217" s="445"/>
      <c r="C217" s="348">
        <v>14</v>
      </c>
      <c r="D217" s="143"/>
      <c r="E217" s="256"/>
      <c r="F217" s="111"/>
      <c r="G217" s="131"/>
      <c r="H217" s="131"/>
      <c r="I217" s="112">
        <v>6</v>
      </c>
      <c r="J217" s="153"/>
      <c r="K217" s="154"/>
      <c r="L217" s="155"/>
      <c r="M217" s="147"/>
      <c r="N217" s="419"/>
      <c r="O217" s="420"/>
      <c r="P217" s="420"/>
      <c r="Q217" s="420"/>
      <c r="R217" s="420"/>
      <c r="S217" s="420"/>
      <c r="T217" s="420"/>
      <c r="U217" s="420"/>
      <c r="V217" s="420"/>
      <c r="W217" s="420"/>
      <c r="X217" s="420"/>
      <c r="Y217" s="420"/>
      <c r="Z217" s="419">
        <f>SUM(N217,P217,R217,T217,V217,X217,-AK217)</f>
        <v>0</v>
      </c>
      <c r="AA217" s="420">
        <f>SUM(O217,Q217,S217,U217,W217,Y217,-AS217)</f>
        <v>0</v>
      </c>
      <c r="AB217" s="421">
        <f>SUM(Z217:AA217)</f>
        <v>0</v>
      </c>
      <c r="AD217" s="134">
        <f t="shared" si="45"/>
        <v>0</v>
      </c>
      <c r="AE217" s="375">
        <f t="shared" si="46"/>
        <v>0</v>
      </c>
      <c r="AF217" s="173">
        <f t="shared" si="47"/>
        <v>0</v>
      </c>
      <c r="AG217" s="173">
        <f t="shared" si="48"/>
        <v>0</v>
      </c>
      <c r="AH217" s="173">
        <f t="shared" si="49"/>
        <v>0</v>
      </c>
      <c r="AI217" s="173">
        <f t="shared" si="50"/>
        <v>0</v>
      </c>
      <c r="AJ217" s="173">
        <f t="shared" si="51"/>
        <v>0</v>
      </c>
      <c r="AK217" s="369">
        <f t="shared" si="52"/>
        <v>0</v>
      </c>
      <c r="AL217" s="173"/>
      <c r="AM217" s="173">
        <f t="shared" si="53"/>
        <v>0</v>
      </c>
      <c r="AN217" s="173">
        <f t="shared" si="54"/>
        <v>0</v>
      </c>
      <c r="AO217" s="173">
        <f t="shared" si="55"/>
        <v>0</v>
      </c>
      <c r="AP217" s="173">
        <f t="shared" si="56"/>
        <v>0</v>
      </c>
      <c r="AQ217" s="173">
        <f t="shared" si="57"/>
        <v>0</v>
      </c>
      <c r="AR217" s="173">
        <f t="shared" si="58"/>
        <v>0</v>
      </c>
      <c r="AS217" s="374">
        <f t="shared" si="59"/>
        <v>0</v>
      </c>
    </row>
    <row r="218" spans="2:45" ht="16.5" hidden="1" thickBot="1">
      <c r="B218" s="445"/>
      <c r="C218" s="348">
        <v>15</v>
      </c>
      <c r="D218" s="143"/>
      <c r="E218" s="256"/>
      <c r="F218" s="111"/>
      <c r="G218" s="131"/>
      <c r="H218" s="131"/>
      <c r="I218" s="112">
        <v>6</v>
      </c>
      <c r="J218" s="153"/>
      <c r="K218" s="154"/>
      <c r="L218" s="155"/>
      <c r="M218" s="147"/>
      <c r="N218" s="419"/>
      <c r="O218" s="420"/>
      <c r="P218" s="420"/>
      <c r="Q218" s="420"/>
      <c r="R218" s="420"/>
      <c r="S218" s="420"/>
      <c r="T218" s="420"/>
      <c r="U218" s="420"/>
      <c r="V218" s="420"/>
      <c r="W218" s="420"/>
      <c r="X218" s="420"/>
      <c r="Y218" s="420"/>
      <c r="Z218" s="419">
        <f>SUM(N218,P218,R218,T218,V218,X218,-AK218)</f>
        <v>0</v>
      </c>
      <c r="AA218" s="420">
        <f>SUM(O218,Q218,S218,U218,W218,Y218,-AS218)</f>
        <v>0</v>
      </c>
      <c r="AB218" s="421">
        <f>SUM(Z218:AA218)</f>
        <v>0</v>
      </c>
      <c r="AD218" s="134">
        <f t="shared" si="45"/>
        <v>0</v>
      </c>
      <c r="AE218" s="375">
        <f t="shared" si="46"/>
        <v>0</v>
      </c>
      <c r="AF218" s="173">
        <f t="shared" si="47"/>
        <v>0</v>
      </c>
      <c r="AG218" s="173">
        <f t="shared" si="48"/>
        <v>0</v>
      </c>
      <c r="AH218" s="173">
        <f t="shared" si="49"/>
        <v>0</v>
      </c>
      <c r="AI218" s="173">
        <f t="shared" si="50"/>
        <v>0</v>
      </c>
      <c r="AJ218" s="173">
        <f t="shared" si="51"/>
        <v>0</v>
      </c>
      <c r="AK218" s="369">
        <f t="shared" si="52"/>
        <v>0</v>
      </c>
      <c r="AL218" s="173"/>
      <c r="AM218" s="173">
        <f t="shared" si="53"/>
        <v>0</v>
      </c>
      <c r="AN218" s="173">
        <f t="shared" si="54"/>
        <v>0</v>
      </c>
      <c r="AO218" s="173">
        <f t="shared" si="55"/>
        <v>0</v>
      </c>
      <c r="AP218" s="173">
        <f t="shared" si="56"/>
        <v>0</v>
      </c>
      <c r="AQ218" s="173">
        <f t="shared" si="57"/>
        <v>0</v>
      </c>
      <c r="AR218" s="173">
        <f t="shared" si="58"/>
        <v>0</v>
      </c>
      <c r="AS218" s="374">
        <f t="shared" si="59"/>
        <v>0</v>
      </c>
    </row>
    <row r="219" spans="2:45" ht="16.5" hidden="1" thickBot="1">
      <c r="B219" s="445"/>
      <c r="C219" s="348">
        <v>16</v>
      </c>
      <c r="D219" s="143"/>
      <c r="E219" s="256"/>
      <c r="F219" s="111"/>
      <c r="G219" s="131"/>
      <c r="H219" s="131"/>
      <c r="I219" s="112">
        <v>6</v>
      </c>
      <c r="J219" s="153"/>
      <c r="K219" s="154"/>
      <c r="L219" s="155"/>
      <c r="M219" s="147"/>
      <c r="N219" s="419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0"/>
      <c r="Z219" s="419">
        <f>SUM(N219,P219,R219,T219,V219,X219,-AK219)</f>
        <v>0</v>
      </c>
      <c r="AA219" s="420">
        <f>SUM(O219,Q219,S219,U219,W219,Y219,-AS219)</f>
        <v>0</v>
      </c>
      <c r="AB219" s="421">
        <f>SUM(Z219:AA219)</f>
        <v>0</v>
      </c>
      <c r="AD219" s="134">
        <f t="shared" si="45"/>
        <v>0</v>
      </c>
      <c r="AE219" s="375">
        <f t="shared" si="46"/>
        <v>0</v>
      </c>
      <c r="AF219" s="173">
        <f t="shared" si="47"/>
        <v>0</v>
      </c>
      <c r="AG219" s="173">
        <f t="shared" si="48"/>
        <v>0</v>
      </c>
      <c r="AH219" s="173">
        <f t="shared" si="49"/>
        <v>0</v>
      </c>
      <c r="AI219" s="173">
        <f t="shared" si="50"/>
        <v>0</v>
      </c>
      <c r="AJ219" s="173">
        <f t="shared" si="51"/>
        <v>0</v>
      </c>
      <c r="AK219" s="369">
        <f t="shared" si="52"/>
        <v>0</v>
      </c>
      <c r="AL219" s="173"/>
      <c r="AM219" s="173">
        <f t="shared" si="53"/>
        <v>0</v>
      </c>
      <c r="AN219" s="173">
        <f t="shared" si="54"/>
        <v>0</v>
      </c>
      <c r="AO219" s="173">
        <f t="shared" si="55"/>
        <v>0</v>
      </c>
      <c r="AP219" s="173">
        <f t="shared" si="56"/>
        <v>0</v>
      </c>
      <c r="AQ219" s="173">
        <f t="shared" si="57"/>
        <v>0</v>
      </c>
      <c r="AR219" s="173">
        <f t="shared" si="58"/>
        <v>0</v>
      </c>
      <c r="AS219" s="374">
        <f t="shared" si="59"/>
        <v>0</v>
      </c>
    </row>
    <row r="220" spans="2:45" ht="16.5" hidden="1" thickBot="1">
      <c r="B220" s="445"/>
      <c r="C220" s="348">
        <v>17</v>
      </c>
      <c r="D220" s="143"/>
      <c r="E220" s="256"/>
      <c r="F220" s="111"/>
      <c r="G220" s="131"/>
      <c r="H220" s="131"/>
      <c r="I220" s="112">
        <v>6</v>
      </c>
      <c r="J220" s="153"/>
      <c r="K220" s="154"/>
      <c r="L220" s="155"/>
      <c r="M220" s="147"/>
      <c r="N220" s="419"/>
      <c r="O220" s="420"/>
      <c r="P220" s="420"/>
      <c r="Q220" s="420"/>
      <c r="R220" s="420"/>
      <c r="S220" s="420"/>
      <c r="T220" s="420"/>
      <c r="U220" s="420"/>
      <c r="V220" s="420"/>
      <c r="W220" s="420"/>
      <c r="X220" s="420"/>
      <c r="Y220" s="420"/>
      <c r="Z220" s="419">
        <f>SUM(N220,P220,R220,T220,V220,X220,-AK220)</f>
        <v>0</v>
      </c>
      <c r="AA220" s="420">
        <f>SUM(O220,Q220,S220,U220,W220,Y220,-AS220)</f>
        <v>0</v>
      </c>
      <c r="AB220" s="421">
        <f>SUM(Z220:AA220)</f>
        <v>0</v>
      </c>
      <c r="AD220" s="134">
        <f t="shared" si="45"/>
        <v>0</v>
      </c>
      <c r="AE220" s="375">
        <f t="shared" si="46"/>
        <v>0</v>
      </c>
      <c r="AF220" s="173">
        <f t="shared" si="47"/>
        <v>0</v>
      </c>
      <c r="AG220" s="173">
        <f t="shared" si="48"/>
        <v>0</v>
      </c>
      <c r="AH220" s="173">
        <f t="shared" si="49"/>
        <v>0</v>
      </c>
      <c r="AI220" s="173">
        <f t="shared" si="50"/>
        <v>0</v>
      </c>
      <c r="AJ220" s="173">
        <f t="shared" si="51"/>
        <v>0</v>
      </c>
      <c r="AK220" s="369">
        <f t="shared" si="52"/>
        <v>0</v>
      </c>
      <c r="AL220" s="173"/>
      <c r="AM220" s="173">
        <f t="shared" si="53"/>
        <v>0</v>
      </c>
      <c r="AN220" s="173">
        <f t="shared" si="54"/>
        <v>0</v>
      </c>
      <c r="AO220" s="173">
        <f t="shared" si="55"/>
        <v>0</v>
      </c>
      <c r="AP220" s="173">
        <f t="shared" si="56"/>
        <v>0</v>
      </c>
      <c r="AQ220" s="173">
        <f t="shared" si="57"/>
        <v>0</v>
      </c>
      <c r="AR220" s="173">
        <f t="shared" si="58"/>
        <v>0</v>
      </c>
      <c r="AS220" s="374">
        <f t="shared" si="59"/>
        <v>0</v>
      </c>
    </row>
    <row r="221" spans="2:45" ht="16.5" hidden="1" thickBot="1">
      <c r="B221" s="445"/>
      <c r="C221" s="348">
        <v>18</v>
      </c>
      <c r="D221" s="143"/>
      <c r="E221" s="256"/>
      <c r="F221" s="111"/>
      <c r="G221" s="131"/>
      <c r="H221" s="131"/>
      <c r="I221" s="112">
        <v>6</v>
      </c>
      <c r="J221" s="153"/>
      <c r="K221" s="154"/>
      <c r="L221" s="155"/>
      <c r="M221" s="147"/>
      <c r="N221" s="419"/>
      <c r="O221" s="420"/>
      <c r="P221" s="420"/>
      <c r="Q221" s="420"/>
      <c r="R221" s="420"/>
      <c r="S221" s="420"/>
      <c r="T221" s="420"/>
      <c r="U221" s="420"/>
      <c r="V221" s="420"/>
      <c r="W221" s="420"/>
      <c r="X221" s="420"/>
      <c r="Y221" s="420"/>
      <c r="Z221" s="419">
        <f>SUM(N221,P221,R221,T221,V221,X221,-AK221)</f>
        <v>0</v>
      </c>
      <c r="AA221" s="420">
        <f>SUM(O221,Q221,S221,U221,W221,Y221,-AS221)</f>
        <v>0</v>
      </c>
      <c r="AB221" s="421">
        <f>SUM(Z221:AA221)</f>
        <v>0</v>
      </c>
      <c r="AD221" s="134">
        <f t="shared" si="45"/>
        <v>0</v>
      </c>
      <c r="AE221" s="375">
        <f t="shared" si="46"/>
        <v>0</v>
      </c>
      <c r="AF221" s="173">
        <f t="shared" si="47"/>
        <v>0</v>
      </c>
      <c r="AG221" s="173">
        <f t="shared" si="48"/>
        <v>0</v>
      </c>
      <c r="AH221" s="173">
        <f t="shared" si="49"/>
        <v>0</v>
      </c>
      <c r="AI221" s="173">
        <f t="shared" si="50"/>
        <v>0</v>
      </c>
      <c r="AJ221" s="173">
        <f t="shared" si="51"/>
        <v>0</v>
      </c>
      <c r="AK221" s="369">
        <f t="shared" si="52"/>
        <v>0</v>
      </c>
      <c r="AL221" s="173"/>
      <c r="AM221" s="173">
        <f t="shared" si="53"/>
        <v>0</v>
      </c>
      <c r="AN221" s="173">
        <f t="shared" si="54"/>
        <v>0</v>
      </c>
      <c r="AO221" s="173">
        <f t="shared" si="55"/>
        <v>0</v>
      </c>
      <c r="AP221" s="173">
        <f t="shared" si="56"/>
        <v>0</v>
      </c>
      <c r="AQ221" s="173">
        <f t="shared" si="57"/>
        <v>0</v>
      </c>
      <c r="AR221" s="173">
        <f t="shared" si="58"/>
        <v>0</v>
      </c>
      <c r="AS221" s="374">
        <f t="shared" si="59"/>
        <v>0</v>
      </c>
    </row>
    <row r="222" spans="2:45" ht="16.5" hidden="1" thickBot="1">
      <c r="B222" s="445"/>
      <c r="C222" s="348">
        <v>19</v>
      </c>
      <c r="D222" s="143"/>
      <c r="E222" s="256"/>
      <c r="F222" s="111"/>
      <c r="G222" s="131"/>
      <c r="H222" s="131"/>
      <c r="I222" s="112">
        <v>6</v>
      </c>
      <c r="J222" s="153"/>
      <c r="K222" s="154"/>
      <c r="L222" s="155"/>
      <c r="M222" s="147"/>
      <c r="N222" s="419"/>
      <c r="O222" s="420"/>
      <c r="P222" s="420"/>
      <c r="Q222" s="420"/>
      <c r="R222" s="420"/>
      <c r="S222" s="420"/>
      <c r="T222" s="420"/>
      <c r="U222" s="420"/>
      <c r="V222" s="420"/>
      <c r="W222" s="420"/>
      <c r="X222" s="420"/>
      <c r="Y222" s="420"/>
      <c r="Z222" s="419">
        <f>SUM(N222,P222,R222,T222,V222,X222,-AK222)</f>
        <v>0</v>
      </c>
      <c r="AA222" s="420">
        <f>SUM(O222,Q222,S222,U222,W222,Y222,-AS222)</f>
        <v>0</v>
      </c>
      <c r="AB222" s="421">
        <f>SUM(Z222:AA222)</f>
        <v>0</v>
      </c>
      <c r="AD222" s="134">
        <f t="shared" si="45"/>
        <v>0</v>
      </c>
      <c r="AE222" s="375">
        <f t="shared" si="46"/>
        <v>0</v>
      </c>
      <c r="AF222" s="173">
        <f t="shared" si="47"/>
        <v>0</v>
      </c>
      <c r="AG222" s="173">
        <f t="shared" si="48"/>
        <v>0</v>
      </c>
      <c r="AH222" s="173">
        <f t="shared" si="49"/>
        <v>0</v>
      </c>
      <c r="AI222" s="173">
        <f t="shared" si="50"/>
        <v>0</v>
      </c>
      <c r="AJ222" s="173">
        <f t="shared" si="51"/>
        <v>0</v>
      </c>
      <c r="AK222" s="369">
        <f t="shared" si="52"/>
        <v>0</v>
      </c>
      <c r="AL222" s="173"/>
      <c r="AM222" s="173">
        <f t="shared" si="53"/>
        <v>0</v>
      </c>
      <c r="AN222" s="173">
        <f t="shared" si="54"/>
        <v>0</v>
      </c>
      <c r="AO222" s="173">
        <f t="shared" si="55"/>
        <v>0</v>
      </c>
      <c r="AP222" s="173">
        <f t="shared" si="56"/>
        <v>0</v>
      </c>
      <c r="AQ222" s="173">
        <f t="shared" si="57"/>
        <v>0</v>
      </c>
      <c r="AR222" s="173">
        <f t="shared" si="58"/>
        <v>0</v>
      </c>
      <c r="AS222" s="374">
        <f t="shared" si="59"/>
        <v>0</v>
      </c>
    </row>
    <row r="223" spans="2:45" ht="18" hidden="1" thickBot="1">
      <c r="B223" s="445"/>
      <c r="C223" s="348">
        <v>20</v>
      </c>
      <c r="D223" s="143"/>
      <c r="E223" s="256"/>
      <c r="F223" s="111"/>
      <c r="G223" s="131"/>
      <c r="H223" s="131"/>
      <c r="I223" s="112">
        <v>6</v>
      </c>
      <c r="J223" s="153"/>
      <c r="K223" s="154"/>
      <c r="L223" s="155"/>
      <c r="M223" s="147"/>
      <c r="N223" s="419"/>
      <c r="O223" s="420"/>
      <c r="P223" s="420"/>
      <c r="Q223" s="420"/>
      <c r="R223" s="420"/>
      <c r="S223" s="420"/>
      <c r="T223" s="420"/>
      <c r="U223" s="420"/>
      <c r="V223" s="420"/>
      <c r="W223" s="420"/>
      <c r="X223" s="420"/>
      <c r="Y223" s="420"/>
      <c r="Z223" s="419">
        <f>SUM(N223,P223,R223,T223,V223,X223,-AK223)</f>
        <v>0</v>
      </c>
      <c r="AA223" s="420">
        <f>SUM(O223,Q223,S223,U223,W223,Y223,-AS223)</f>
        <v>0</v>
      </c>
      <c r="AB223" s="421">
        <f>SUM(Z223:AA223)</f>
        <v>0</v>
      </c>
      <c r="AD223" s="134">
        <f t="shared" si="45"/>
        <v>0</v>
      </c>
      <c r="AE223" s="375">
        <f t="shared" si="46"/>
        <v>0</v>
      </c>
      <c r="AF223" s="173">
        <f t="shared" si="47"/>
        <v>0</v>
      </c>
      <c r="AG223" s="173">
        <f t="shared" si="48"/>
        <v>0</v>
      </c>
      <c r="AH223" s="173">
        <f t="shared" si="49"/>
        <v>0</v>
      </c>
      <c r="AI223" s="173">
        <f t="shared" si="50"/>
        <v>0</v>
      </c>
      <c r="AJ223" s="173">
        <f t="shared" si="51"/>
        <v>0</v>
      </c>
      <c r="AK223" s="369">
        <f t="shared" si="52"/>
        <v>0</v>
      </c>
      <c r="AL223" s="173"/>
      <c r="AM223" s="173">
        <f t="shared" si="53"/>
        <v>0</v>
      </c>
      <c r="AN223" s="173">
        <f t="shared" si="54"/>
        <v>0</v>
      </c>
      <c r="AO223" s="173">
        <f t="shared" si="55"/>
        <v>0</v>
      </c>
      <c r="AP223" s="173">
        <f t="shared" si="56"/>
        <v>0</v>
      </c>
      <c r="AQ223" s="173">
        <f t="shared" si="57"/>
        <v>0</v>
      </c>
      <c r="AR223" s="173">
        <f t="shared" si="58"/>
        <v>0</v>
      </c>
      <c r="AS223" s="374">
        <f t="shared" si="59"/>
        <v>0</v>
      </c>
    </row>
    <row r="224" spans="2:45" ht="16.5" hidden="1" thickBot="1">
      <c r="B224" s="445"/>
      <c r="C224" s="348">
        <v>21</v>
      </c>
      <c r="D224" s="143"/>
      <c r="E224" s="256"/>
      <c r="F224" s="111"/>
      <c r="G224" s="131"/>
      <c r="H224" s="131"/>
      <c r="I224" s="112">
        <v>6</v>
      </c>
      <c r="J224" s="153"/>
      <c r="K224" s="154"/>
      <c r="L224" s="155"/>
      <c r="M224" s="147"/>
      <c r="N224" s="419"/>
      <c r="O224" s="420"/>
      <c r="P224" s="420"/>
      <c r="Q224" s="420"/>
      <c r="R224" s="420"/>
      <c r="S224" s="420"/>
      <c r="T224" s="420"/>
      <c r="U224" s="420"/>
      <c r="V224" s="420"/>
      <c r="W224" s="420"/>
      <c r="X224" s="420"/>
      <c r="Y224" s="420"/>
      <c r="Z224" s="419">
        <f>SUM(N224,P224,R224,T224,V224,X224,-AK224)</f>
        <v>0</v>
      </c>
      <c r="AA224" s="420">
        <f>SUM(O224,Q224,S224,U224,W224,Y224,-AS224)</f>
        <v>0</v>
      </c>
      <c r="AB224" s="421">
        <f>SUM(Z224:AA224)</f>
        <v>0</v>
      </c>
      <c r="AD224" s="134">
        <f t="shared" si="45"/>
        <v>0</v>
      </c>
      <c r="AE224" s="375">
        <f t="shared" si="46"/>
        <v>0</v>
      </c>
      <c r="AF224" s="173">
        <f t="shared" si="47"/>
        <v>0</v>
      </c>
      <c r="AG224" s="173">
        <f t="shared" si="48"/>
        <v>0</v>
      </c>
      <c r="AH224" s="173">
        <f t="shared" si="49"/>
        <v>0</v>
      </c>
      <c r="AI224" s="173">
        <f t="shared" si="50"/>
        <v>0</v>
      </c>
      <c r="AJ224" s="173">
        <f t="shared" si="51"/>
        <v>0</v>
      </c>
      <c r="AK224" s="369">
        <f t="shared" si="52"/>
        <v>0</v>
      </c>
      <c r="AL224" s="173"/>
      <c r="AM224" s="173">
        <f t="shared" si="53"/>
        <v>0</v>
      </c>
      <c r="AN224" s="173">
        <f t="shared" si="54"/>
        <v>0</v>
      </c>
      <c r="AO224" s="173">
        <f t="shared" si="55"/>
        <v>0</v>
      </c>
      <c r="AP224" s="173">
        <f t="shared" si="56"/>
        <v>0</v>
      </c>
      <c r="AQ224" s="173">
        <f t="shared" si="57"/>
        <v>0</v>
      </c>
      <c r="AR224" s="173">
        <f t="shared" si="58"/>
        <v>0</v>
      </c>
      <c r="AS224" s="374">
        <f t="shared" si="59"/>
        <v>0</v>
      </c>
    </row>
    <row r="225" spans="2:45" ht="18" hidden="1" thickBot="1">
      <c r="B225" s="445"/>
      <c r="C225" s="348">
        <v>22</v>
      </c>
      <c r="D225" s="143"/>
      <c r="E225" s="256"/>
      <c r="F225" s="111"/>
      <c r="G225" s="131"/>
      <c r="H225" s="131"/>
      <c r="I225" s="112">
        <v>6</v>
      </c>
      <c r="J225" s="153"/>
      <c r="K225" s="154"/>
      <c r="L225" s="155"/>
      <c r="M225" s="147"/>
      <c r="N225" s="419"/>
      <c r="O225" s="420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  <c r="Z225" s="419">
        <f>SUM(N225,P225,R225,T225,V225,X225,-AK225)</f>
        <v>0</v>
      </c>
      <c r="AA225" s="420">
        <f>SUM(O225,Q225,S225,U225,W225,Y225,-AS225)</f>
        <v>0</v>
      </c>
      <c r="AB225" s="421">
        <f>SUM(Z225:AA225)</f>
        <v>0</v>
      </c>
      <c r="AD225" s="134">
        <f t="shared" si="45"/>
        <v>0</v>
      </c>
      <c r="AE225" s="375">
        <f t="shared" si="46"/>
        <v>0</v>
      </c>
      <c r="AF225" s="173">
        <f t="shared" si="47"/>
        <v>0</v>
      </c>
      <c r="AG225" s="173">
        <f t="shared" si="48"/>
        <v>0</v>
      </c>
      <c r="AH225" s="173">
        <f t="shared" si="49"/>
        <v>0</v>
      </c>
      <c r="AI225" s="173">
        <f t="shared" si="50"/>
        <v>0</v>
      </c>
      <c r="AJ225" s="173">
        <f t="shared" si="51"/>
        <v>0</v>
      </c>
      <c r="AK225" s="369">
        <f t="shared" si="52"/>
        <v>0</v>
      </c>
      <c r="AL225" s="173"/>
      <c r="AM225" s="173">
        <f t="shared" si="53"/>
        <v>0</v>
      </c>
      <c r="AN225" s="173">
        <f t="shared" si="54"/>
        <v>0</v>
      </c>
      <c r="AO225" s="173">
        <f t="shared" si="55"/>
        <v>0</v>
      </c>
      <c r="AP225" s="173">
        <f t="shared" si="56"/>
        <v>0</v>
      </c>
      <c r="AQ225" s="173">
        <f t="shared" si="57"/>
        <v>0</v>
      </c>
      <c r="AR225" s="173">
        <f t="shared" si="58"/>
        <v>0</v>
      </c>
      <c r="AS225" s="374">
        <f t="shared" si="59"/>
        <v>0</v>
      </c>
    </row>
    <row r="226" spans="2:45" ht="18" hidden="1" thickBot="1">
      <c r="B226" s="445"/>
      <c r="C226" s="348">
        <v>23</v>
      </c>
      <c r="D226" s="143"/>
      <c r="E226" s="256"/>
      <c r="F226" s="111"/>
      <c r="G226" s="131"/>
      <c r="H226" s="131"/>
      <c r="I226" s="112">
        <v>6</v>
      </c>
      <c r="J226" s="153"/>
      <c r="K226" s="154"/>
      <c r="L226" s="155"/>
      <c r="M226" s="147"/>
      <c r="N226" s="419"/>
      <c r="O226" s="420"/>
      <c r="P226" s="420"/>
      <c r="Q226" s="420"/>
      <c r="R226" s="420"/>
      <c r="S226" s="420"/>
      <c r="T226" s="420"/>
      <c r="U226" s="420"/>
      <c r="V226" s="420"/>
      <c r="W226" s="420"/>
      <c r="X226" s="420"/>
      <c r="Y226" s="420"/>
      <c r="Z226" s="419">
        <f>SUM(N226,P226,R226,T226,V226,X226,-AK226)</f>
        <v>0</v>
      </c>
      <c r="AA226" s="420">
        <f>SUM(O226,Q226,S226,U226,W226,Y226,-AS226)</f>
        <v>0</v>
      </c>
      <c r="AB226" s="421">
        <f>SUM(Z226:AA226)</f>
        <v>0</v>
      </c>
      <c r="AD226" s="134">
        <f t="shared" si="45"/>
        <v>0</v>
      </c>
      <c r="AE226" s="375">
        <f t="shared" si="46"/>
        <v>0</v>
      </c>
      <c r="AF226" s="173">
        <f t="shared" si="47"/>
        <v>0</v>
      </c>
      <c r="AG226" s="173">
        <f t="shared" si="48"/>
        <v>0</v>
      </c>
      <c r="AH226" s="173">
        <f t="shared" si="49"/>
        <v>0</v>
      </c>
      <c r="AI226" s="173">
        <f t="shared" si="50"/>
        <v>0</v>
      </c>
      <c r="AJ226" s="173">
        <f t="shared" si="51"/>
        <v>0</v>
      </c>
      <c r="AK226" s="369">
        <f t="shared" si="52"/>
        <v>0</v>
      </c>
      <c r="AL226" s="173"/>
      <c r="AM226" s="173">
        <f t="shared" si="53"/>
        <v>0</v>
      </c>
      <c r="AN226" s="173">
        <f t="shared" si="54"/>
        <v>0</v>
      </c>
      <c r="AO226" s="173">
        <f t="shared" si="55"/>
        <v>0</v>
      </c>
      <c r="AP226" s="173">
        <f t="shared" si="56"/>
        <v>0</v>
      </c>
      <c r="AQ226" s="173">
        <f t="shared" si="57"/>
        <v>0</v>
      </c>
      <c r="AR226" s="173">
        <f t="shared" si="58"/>
        <v>0</v>
      </c>
      <c r="AS226" s="374">
        <f t="shared" si="59"/>
        <v>0</v>
      </c>
    </row>
    <row r="227" spans="2:45" ht="18" hidden="1" thickBot="1">
      <c r="B227" s="445"/>
      <c r="C227" s="348">
        <v>24</v>
      </c>
      <c r="D227" s="143"/>
      <c r="E227" s="256"/>
      <c r="F227" s="111"/>
      <c r="G227" s="131"/>
      <c r="H227" s="131"/>
      <c r="I227" s="112">
        <v>6</v>
      </c>
      <c r="J227" s="153"/>
      <c r="K227" s="154"/>
      <c r="L227" s="155"/>
      <c r="M227" s="147"/>
      <c r="N227" s="419"/>
      <c r="O227" s="420"/>
      <c r="P227" s="420"/>
      <c r="Q227" s="420"/>
      <c r="R227" s="420"/>
      <c r="S227" s="420"/>
      <c r="T227" s="420"/>
      <c r="U227" s="420"/>
      <c r="V227" s="420"/>
      <c r="W227" s="420"/>
      <c r="X227" s="420"/>
      <c r="Y227" s="420"/>
      <c r="Z227" s="419">
        <f>SUM(N227,P227,R227,T227,V227,X227,-AK227)</f>
        <v>0</v>
      </c>
      <c r="AA227" s="420">
        <f>SUM(O227,Q227,S227,U227,W227,Y227,-AS227)</f>
        <v>0</v>
      </c>
      <c r="AB227" s="421">
        <f>SUM(Z227:AA227)</f>
        <v>0</v>
      </c>
      <c r="AD227" s="134">
        <f t="shared" si="45"/>
        <v>0</v>
      </c>
      <c r="AE227" s="375">
        <f t="shared" si="46"/>
        <v>0</v>
      </c>
      <c r="AF227" s="173">
        <f t="shared" si="47"/>
        <v>0</v>
      </c>
      <c r="AG227" s="173">
        <f t="shared" si="48"/>
        <v>0</v>
      </c>
      <c r="AH227" s="173">
        <f t="shared" si="49"/>
        <v>0</v>
      </c>
      <c r="AI227" s="173">
        <f t="shared" si="50"/>
        <v>0</v>
      </c>
      <c r="AJ227" s="173">
        <f t="shared" si="51"/>
        <v>0</v>
      </c>
      <c r="AK227" s="369">
        <f t="shared" si="52"/>
        <v>0</v>
      </c>
      <c r="AL227" s="173"/>
      <c r="AM227" s="173">
        <f t="shared" si="53"/>
        <v>0</v>
      </c>
      <c r="AN227" s="173">
        <f t="shared" si="54"/>
        <v>0</v>
      </c>
      <c r="AO227" s="173">
        <f t="shared" si="55"/>
        <v>0</v>
      </c>
      <c r="AP227" s="173">
        <f t="shared" si="56"/>
        <v>0</v>
      </c>
      <c r="AQ227" s="173">
        <f t="shared" si="57"/>
        <v>0</v>
      </c>
      <c r="AR227" s="173">
        <f t="shared" si="58"/>
        <v>0</v>
      </c>
      <c r="AS227" s="374">
        <f t="shared" si="59"/>
        <v>0</v>
      </c>
    </row>
    <row r="228" spans="2:45" ht="18" hidden="1" thickBot="1">
      <c r="B228" s="445"/>
      <c r="C228" s="348">
        <v>25</v>
      </c>
      <c r="D228" s="143"/>
      <c r="E228" s="256"/>
      <c r="F228" s="111"/>
      <c r="G228" s="131"/>
      <c r="H228" s="131"/>
      <c r="I228" s="112">
        <v>6</v>
      </c>
      <c r="J228" s="153"/>
      <c r="K228" s="154"/>
      <c r="L228" s="155"/>
      <c r="M228" s="147"/>
      <c r="N228" s="419"/>
      <c r="O228" s="420"/>
      <c r="P228" s="420"/>
      <c r="Q228" s="420"/>
      <c r="R228" s="420"/>
      <c r="S228" s="420"/>
      <c r="T228" s="420"/>
      <c r="U228" s="420"/>
      <c r="V228" s="420"/>
      <c r="W228" s="420"/>
      <c r="X228" s="420"/>
      <c r="Y228" s="420"/>
      <c r="Z228" s="419">
        <f>SUM(N228,P228,R228,T228,V228,X228,-AK228)</f>
        <v>0</v>
      </c>
      <c r="AA228" s="420">
        <f>SUM(O228,Q228,S228,U228,W228,Y228,-AS228)</f>
        <v>0</v>
      </c>
      <c r="AB228" s="421">
        <f>SUM(Z228:AA228)</f>
        <v>0</v>
      </c>
      <c r="AD228" s="134">
        <f t="shared" si="45"/>
        <v>0</v>
      </c>
      <c r="AE228" s="375">
        <f t="shared" si="46"/>
        <v>0</v>
      </c>
      <c r="AF228" s="173">
        <f t="shared" si="47"/>
        <v>0</v>
      </c>
      <c r="AG228" s="173">
        <f t="shared" si="48"/>
        <v>0</v>
      </c>
      <c r="AH228" s="173">
        <f t="shared" si="49"/>
        <v>0</v>
      </c>
      <c r="AI228" s="173">
        <f t="shared" si="50"/>
        <v>0</v>
      </c>
      <c r="AJ228" s="173">
        <f t="shared" si="51"/>
        <v>0</v>
      </c>
      <c r="AK228" s="369">
        <f t="shared" si="52"/>
        <v>0</v>
      </c>
      <c r="AL228" s="173"/>
      <c r="AM228" s="173">
        <f t="shared" si="53"/>
        <v>0</v>
      </c>
      <c r="AN228" s="173">
        <f t="shared" si="54"/>
        <v>0</v>
      </c>
      <c r="AO228" s="173">
        <f t="shared" si="55"/>
        <v>0</v>
      </c>
      <c r="AP228" s="173">
        <f t="shared" si="56"/>
        <v>0</v>
      </c>
      <c r="AQ228" s="173">
        <f t="shared" si="57"/>
        <v>0</v>
      </c>
      <c r="AR228" s="173">
        <f t="shared" si="58"/>
        <v>0</v>
      </c>
      <c r="AS228" s="374">
        <f t="shared" si="59"/>
        <v>0</v>
      </c>
    </row>
    <row r="229" spans="2:45" ht="18" hidden="1" thickBot="1">
      <c r="B229" s="445"/>
      <c r="C229" s="348">
        <v>26</v>
      </c>
      <c r="D229" s="143"/>
      <c r="E229" s="256"/>
      <c r="F229" s="111"/>
      <c r="G229" s="131"/>
      <c r="H229" s="131"/>
      <c r="I229" s="112">
        <v>6</v>
      </c>
      <c r="J229" s="153"/>
      <c r="K229" s="154"/>
      <c r="L229" s="155"/>
      <c r="M229" s="147"/>
      <c r="N229" s="419"/>
      <c r="O229" s="420"/>
      <c r="P229" s="420"/>
      <c r="Q229" s="420"/>
      <c r="R229" s="420"/>
      <c r="S229" s="420"/>
      <c r="T229" s="420"/>
      <c r="U229" s="420"/>
      <c r="V229" s="420"/>
      <c r="W229" s="420"/>
      <c r="X229" s="420"/>
      <c r="Y229" s="420"/>
      <c r="Z229" s="419">
        <f>SUM(N229,P229,R229,T229,V229,X229,-AK229)</f>
        <v>0</v>
      </c>
      <c r="AA229" s="420">
        <f>SUM(O229,Q229,S229,U229,W229,Y229,-AS229)</f>
        <v>0</v>
      </c>
      <c r="AB229" s="421">
        <f>SUM(Z229:AA229)</f>
        <v>0</v>
      </c>
      <c r="AD229" s="134">
        <f t="shared" si="45"/>
        <v>0</v>
      </c>
      <c r="AE229" s="375">
        <f t="shared" si="46"/>
        <v>0</v>
      </c>
      <c r="AF229" s="173">
        <f t="shared" si="47"/>
        <v>0</v>
      </c>
      <c r="AG229" s="173">
        <f t="shared" si="48"/>
        <v>0</v>
      </c>
      <c r="AH229" s="173">
        <f t="shared" si="49"/>
        <v>0</v>
      </c>
      <c r="AI229" s="173">
        <f t="shared" si="50"/>
        <v>0</v>
      </c>
      <c r="AJ229" s="173">
        <f t="shared" si="51"/>
        <v>0</v>
      </c>
      <c r="AK229" s="369">
        <f t="shared" si="52"/>
        <v>0</v>
      </c>
      <c r="AL229" s="173"/>
      <c r="AM229" s="173">
        <f t="shared" si="53"/>
        <v>0</v>
      </c>
      <c r="AN229" s="173">
        <f t="shared" si="54"/>
        <v>0</v>
      </c>
      <c r="AO229" s="173">
        <f t="shared" si="55"/>
        <v>0</v>
      </c>
      <c r="AP229" s="173">
        <f t="shared" si="56"/>
        <v>0</v>
      </c>
      <c r="AQ229" s="173">
        <f t="shared" si="57"/>
        <v>0</v>
      </c>
      <c r="AR229" s="173">
        <f t="shared" si="58"/>
        <v>0</v>
      </c>
      <c r="AS229" s="374">
        <f t="shared" si="59"/>
        <v>0</v>
      </c>
    </row>
    <row r="230" spans="2:45" ht="18" hidden="1" thickBot="1">
      <c r="B230" s="445"/>
      <c r="C230" s="348">
        <v>27</v>
      </c>
      <c r="D230" s="143"/>
      <c r="E230" s="256"/>
      <c r="F230" s="111"/>
      <c r="G230" s="131"/>
      <c r="H230" s="131"/>
      <c r="I230" s="112">
        <v>6</v>
      </c>
      <c r="J230" s="153"/>
      <c r="K230" s="154"/>
      <c r="L230" s="155"/>
      <c r="M230" s="147"/>
      <c r="N230" s="419"/>
      <c r="O230" s="420"/>
      <c r="P230" s="420"/>
      <c r="Q230" s="420"/>
      <c r="R230" s="420"/>
      <c r="S230" s="420"/>
      <c r="T230" s="420"/>
      <c r="U230" s="420"/>
      <c r="V230" s="420"/>
      <c r="W230" s="420"/>
      <c r="X230" s="420"/>
      <c r="Y230" s="420"/>
      <c r="Z230" s="419">
        <f>SUM(N230,P230,R230,T230,V230,X230,-AK230)</f>
        <v>0</v>
      </c>
      <c r="AA230" s="420">
        <f>SUM(O230,Q230,S230,U230,W230,Y230,-AS230)</f>
        <v>0</v>
      </c>
      <c r="AB230" s="421">
        <f>SUM(Z230:AA230)</f>
        <v>0</v>
      </c>
      <c r="AD230" s="134">
        <f t="shared" si="45"/>
        <v>0</v>
      </c>
      <c r="AE230" s="375">
        <f t="shared" si="46"/>
        <v>0</v>
      </c>
      <c r="AF230" s="173">
        <f t="shared" si="47"/>
        <v>0</v>
      </c>
      <c r="AG230" s="173">
        <f t="shared" si="48"/>
        <v>0</v>
      </c>
      <c r="AH230" s="173">
        <f t="shared" si="49"/>
        <v>0</v>
      </c>
      <c r="AI230" s="173">
        <f t="shared" si="50"/>
        <v>0</v>
      </c>
      <c r="AJ230" s="173">
        <f t="shared" si="51"/>
        <v>0</v>
      </c>
      <c r="AK230" s="369">
        <f t="shared" si="52"/>
        <v>0</v>
      </c>
      <c r="AL230" s="173"/>
      <c r="AM230" s="173">
        <f t="shared" si="53"/>
        <v>0</v>
      </c>
      <c r="AN230" s="173">
        <f t="shared" si="54"/>
        <v>0</v>
      </c>
      <c r="AO230" s="173">
        <f t="shared" si="55"/>
        <v>0</v>
      </c>
      <c r="AP230" s="173">
        <f t="shared" si="56"/>
        <v>0</v>
      </c>
      <c r="AQ230" s="173">
        <f t="shared" si="57"/>
        <v>0</v>
      </c>
      <c r="AR230" s="173">
        <f t="shared" si="58"/>
        <v>0</v>
      </c>
      <c r="AS230" s="374">
        <f t="shared" si="59"/>
        <v>0</v>
      </c>
    </row>
    <row r="231" spans="2:45" ht="18" hidden="1" thickBot="1">
      <c r="B231" s="445"/>
      <c r="C231" s="348">
        <v>28</v>
      </c>
      <c r="D231" s="143"/>
      <c r="E231" s="256"/>
      <c r="F231" s="111"/>
      <c r="G231" s="131"/>
      <c r="H231" s="131"/>
      <c r="I231" s="112">
        <v>6</v>
      </c>
      <c r="J231" s="153"/>
      <c r="K231" s="154"/>
      <c r="L231" s="155"/>
      <c r="M231" s="147"/>
      <c r="N231" s="419"/>
      <c r="O231" s="420"/>
      <c r="P231" s="420"/>
      <c r="Q231" s="420"/>
      <c r="R231" s="420"/>
      <c r="S231" s="420"/>
      <c r="T231" s="420"/>
      <c r="U231" s="420"/>
      <c r="V231" s="420"/>
      <c r="W231" s="420"/>
      <c r="X231" s="420"/>
      <c r="Y231" s="420"/>
      <c r="Z231" s="419">
        <f>SUM(N231,P231,R231,T231,V231,X231,-AK231)</f>
        <v>0</v>
      </c>
      <c r="AA231" s="420">
        <f>SUM(O231,Q231,S231,U231,W231,Y231,-AS231)</f>
        <v>0</v>
      </c>
      <c r="AB231" s="421">
        <f>SUM(Z231:AA231)</f>
        <v>0</v>
      </c>
      <c r="AD231" s="134">
        <f t="shared" si="45"/>
        <v>0</v>
      </c>
      <c r="AE231" s="375">
        <f t="shared" si="46"/>
        <v>0</v>
      </c>
      <c r="AF231" s="173">
        <f t="shared" si="47"/>
        <v>0</v>
      </c>
      <c r="AG231" s="173">
        <f t="shared" si="48"/>
        <v>0</v>
      </c>
      <c r="AH231" s="173">
        <f t="shared" si="49"/>
        <v>0</v>
      </c>
      <c r="AI231" s="173">
        <f t="shared" si="50"/>
        <v>0</v>
      </c>
      <c r="AJ231" s="173">
        <f t="shared" si="51"/>
        <v>0</v>
      </c>
      <c r="AK231" s="369">
        <f t="shared" si="52"/>
        <v>0</v>
      </c>
      <c r="AL231" s="173"/>
      <c r="AM231" s="173">
        <f t="shared" si="53"/>
        <v>0</v>
      </c>
      <c r="AN231" s="173">
        <f t="shared" si="54"/>
        <v>0</v>
      </c>
      <c r="AO231" s="173">
        <f t="shared" si="55"/>
        <v>0</v>
      </c>
      <c r="AP231" s="173">
        <f t="shared" si="56"/>
        <v>0</v>
      </c>
      <c r="AQ231" s="173">
        <f t="shared" si="57"/>
        <v>0</v>
      </c>
      <c r="AR231" s="173">
        <f t="shared" si="58"/>
        <v>0</v>
      </c>
      <c r="AS231" s="374">
        <f t="shared" si="59"/>
        <v>0</v>
      </c>
    </row>
    <row r="232" spans="2:45" ht="18" hidden="1" thickBot="1">
      <c r="B232" s="445"/>
      <c r="C232" s="348">
        <v>29</v>
      </c>
      <c r="D232" s="143"/>
      <c r="E232" s="256"/>
      <c r="F232" s="111"/>
      <c r="G232" s="131"/>
      <c r="H232" s="131"/>
      <c r="I232" s="112">
        <v>6</v>
      </c>
      <c r="J232" s="153"/>
      <c r="K232" s="154"/>
      <c r="L232" s="155"/>
      <c r="M232" s="147"/>
      <c r="N232" s="419"/>
      <c r="O232" s="420"/>
      <c r="P232" s="420"/>
      <c r="Q232" s="420"/>
      <c r="R232" s="420"/>
      <c r="S232" s="420"/>
      <c r="T232" s="420"/>
      <c r="U232" s="420"/>
      <c r="V232" s="420"/>
      <c r="W232" s="420"/>
      <c r="X232" s="420"/>
      <c r="Y232" s="420"/>
      <c r="Z232" s="419">
        <f>SUM(N232,P232,R232,T232,V232,X232,-AK232)</f>
        <v>0</v>
      </c>
      <c r="AA232" s="420">
        <f>SUM(O232,Q232,S232,U232,W232,Y232,-AS232)</f>
        <v>0</v>
      </c>
      <c r="AB232" s="421">
        <f>SUM(Z232:AA232)</f>
        <v>0</v>
      </c>
      <c r="AD232" s="134">
        <f t="shared" si="45"/>
        <v>0</v>
      </c>
      <c r="AE232" s="375">
        <f t="shared" si="46"/>
        <v>0</v>
      </c>
      <c r="AF232" s="173">
        <f t="shared" si="47"/>
        <v>0</v>
      </c>
      <c r="AG232" s="173">
        <f t="shared" si="48"/>
        <v>0</v>
      </c>
      <c r="AH232" s="173">
        <f t="shared" si="49"/>
        <v>0</v>
      </c>
      <c r="AI232" s="173">
        <f t="shared" si="50"/>
        <v>0</v>
      </c>
      <c r="AJ232" s="173">
        <f t="shared" si="51"/>
        <v>0</v>
      </c>
      <c r="AK232" s="369">
        <f t="shared" si="52"/>
        <v>0</v>
      </c>
      <c r="AL232" s="173"/>
      <c r="AM232" s="173">
        <f t="shared" si="53"/>
        <v>0</v>
      </c>
      <c r="AN232" s="173">
        <f t="shared" si="54"/>
        <v>0</v>
      </c>
      <c r="AO232" s="173">
        <f t="shared" si="55"/>
        <v>0</v>
      </c>
      <c r="AP232" s="173">
        <f t="shared" si="56"/>
        <v>0</v>
      </c>
      <c r="AQ232" s="173">
        <f t="shared" si="57"/>
        <v>0</v>
      </c>
      <c r="AR232" s="173">
        <f t="shared" si="58"/>
        <v>0</v>
      </c>
      <c r="AS232" s="374">
        <f t="shared" si="59"/>
        <v>0</v>
      </c>
    </row>
    <row r="233" spans="2:45" ht="18" hidden="1" thickBot="1">
      <c r="B233" s="445"/>
      <c r="C233" s="348">
        <v>30</v>
      </c>
      <c r="D233" s="143"/>
      <c r="E233" s="256"/>
      <c r="F233" s="111"/>
      <c r="G233" s="131"/>
      <c r="H233" s="131"/>
      <c r="I233" s="112">
        <v>6</v>
      </c>
      <c r="J233" s="153"/>
      <c r="K233" s="154"/>
      <c r="L233" s="155"/>
      <c r="M233" s="147"/>
      <c r="N233" s="419"/>
      <c r="O233" s="420"/>
      <c r="P233" s="420"/>
      <c r="Q233" s="420"/>
      <c r="R233" s="420"/>
      <c r="S233" s="420"/>
      <c r="T233" s="420"/>
      <c r="U233" s="420"/>
      <c r="V233" s="420"/>
      <c r="W233" s="420"/>
      <c r="X233" s="420"/>
      <c r="Y233" s="420"/>
      <c r="Z233" s="419">
        <f>SUM(N233,P233,R233,T233,V233,X233,-AK233)</f>
        <v>0</v>
      </c>
      <c r="AA233" s="420">
        <f>SUM(O233,Q233,S233,U233,W233,Y233,-AS233)</f>
        <v>0</v>
      </c>
      <c r="AB233" s="421">
        <f>SUM(Z233:AA233)</f>
        <v>0</v>
      </c>
      <c r="AD233" s="134">
        <f t="shared" si="45"/>
        <v>0</v>
      </c>
      <c r="AE233" s="375">
        <f t="shared" si="46"/>
        <v>0</v>
      </c>
      <c r="AF233" s="173">
        <f t="shared" si="47"/>
        <v>0</v>
      </c>
      <c r="AG233" s="173">
        <f t="shared" si="48"/>
        <v>0</v>
      </c>
      <c r="AH233" s="173">
        <f t="shared" si="49"/>
        <v>0</v>
      </c>
      <c r="AI233" s="173">
        <f t="shared" si="50"/>
        <v>0</v>
      </c>
      <c r="AJ233" s="173">
        <f t="shared" si="51"/>
        <v>0</v>
      </c>
      <c r="AK233" s="369">
        <f t="shared" si="52"/>
        <v>0</v>
      </c>
      <c r="AL233" s="173"/>
      <c r="AM233" s="173">
        <f t="shared" si="53"/>
        <v>0</v>
      </c>
      <c r="AN233" s="173">
        <f t="shared" si="54"/>
        <v>0</v>
      </c>
      <c r="AO233" s="173">
        <f t="shared" si="55"/>
        <v>0</v>
      </c>
      <c r="AP233" s="173">
        <f t="shared" si="56"/>
        <v>0</v>
      </c>
      <c r="AQ233" s="173">
        <f t="shared" si="57"/>
        <v>0</v>
      </c>
      <c r="AR233" s="173">
        <f t="shared" si="58"/>
        <v>0</v>
      </c>
      <c r="AS233" s="374">
        <f t="shared" si="59"/>
        <v>0</v>
      </c>
    </row>
    <row r="234" spans="2:45" ht="16.5" hidden="1" thickBot="1">
      <c r="B234" s="445"/>
      <c r="C234" s="348">
        <v>31</v>
      </c>
      <c r="D234" s="143"/>
      <c r="E234" s="256"/>
      <c r="F234" s="111"/>
      <c r="G234" s="131"/>
      <c r="H234" s="131"/>
      <c r="I234" s="112">
        <v>6</v>
      </c>
      <c r="J234" s="153"/>
      <c r="K234" s="154"/>
      <c r="L234" s="155"/>
      <c r="M234" s="147"/>
      <c r="N234" s="419"/>
      <c r="O234" s="420"/>
      <c r="P234" s="420"/>
      <c r="Q234" s="420"/>
      <c r="R234" s="420"/>
      <c r="S234" s="420"/>
      <c r="T234" s="420"/>
      <c r="U234" s="420"/>
      <c r="V234" s="420"/>
      <c r="W234" s="420"/>
      <c r="X234" s="420"/>
      <c r="Y234" s="420"/>
      <c r="Z234" s="419">
        <f>SUM(N234,P234,R234,T234,V234,X234,-AK234)</f>
        <v>0</v>
      </c>
      <c r="AA234" s="420">
        <f>SUM(O234,Q234,S234,U234,W234,Y234,-AS234)</f>
        <v>0</v>
      </c>
      <c r="AB234" s="421">
        <f>SUM(Z234:AA234)</f>
        <v>0</v>
      </c>
      <c r="AD234" s="134">
        <f t="shared" si="45"/>
        <v>0</v>
      </c>
      <c r="AE234" s="375">
        <f t="shared" si="46"/>
        <v>0</v>
      </c>
      <c r="AF234" s="173">
        <f t="shared" si="47"/>
        <v>0</v>
      </c>
      <c r="AG234" s="173">
        <f t="shared" si="48"/>
        <v>0</v>
      </c>
      <c r="AH234" s="173">
        <f t="shared" si="49"/>
        <v>0</v>
      </c>
      <c r="AI234" s="173">
        <f t="shared" si="50"/>
        <v>0</v>
      </c>
      <c r="AJ234" s="173">
        <f t="shared" si="51"/>
        <v>0</v>
      </c>
      <c r="AK234" s="369">
        <f t="shared" si="52"/>
        <v>0</v>
      </c>
      <c r="AL234" s="173"/>
      <c r="AM234" s="173">
        <f t="shared" si="53"/>
        <v>0</v>
      </c>
      <c r="AN234" s="173">
        <f t="shared" si="54"/>
        <v>0</v>
      </c>
      <c r="AO234" s="173">
        <f t="shared" si="55"/>
        <v>0</v>
      </c>
      <c r="AP234" s="173">
        <f t="shared" si="56"/>
        <v>0</v>
      </c>
      <c r="AQ234" s="173">
        <f t="shared" si="57"/>
        <v>0</v>
      </c>
      <c r="AR234" s="173">
        <f t="shared" si="58"/>
        <v>0</v>
      </c>
      <c r="AS234" s="374">
        <f t="shared" si="59"/>
        <v>0</v>
      </c>
    </row>
    <row r="235" spans="2:45" ht="18" hidden="1" thickBot="1">
      <c r="B235" s="445"/>
      <c r="C235" s="348">
        <v>32</v>
      </c>
      <c r="D235" s="143"/>
      <c r="E235" s="256"/>
      <c r="F235" s="111"/>
      <c r="G235" s="131"/>
      <c r="H235" s="131"/>
      <c r="I235" s="112">
        <v>6</v>
      </c>
      <c r="J235" s="153"/>
      <c r="K235" s="154"/>
      <c r="L235" s="155"/>
      <c r="M235" s="147"/>
      <c r="N235" s="419"/>
      <c r="O235" s="420"/>
      <c r="P235" s="420"/>
      <c r="Q235" s="420"/>
      <c r="R235" s="420"/>
      <c r="S235" s="420"/>
      <c r="T235" s="420"/>
      <c r="U235" s="420"/>
      <c r="V235" s="420"/>
      <c r="W235" s="420"/>
      <c r="X235" s="420"/>
      <c r="Y235" s="420"/>
      <c r="Z235" s="419">
        <f>SUM(N235,P235,R235,T235,V235,X235,-AK235)</f>
        <v>0</v>
      </c>
      <c r="AA235" s="420">
        <f>SUM(O235,Q235,S235,U235,W235,Y235,-AS235)</f>
        <v>0</v>
      </c>
      <c r="AB235" s="421">
        <f>SUM(Z235:AA235)</f>
        <v>0</v>
      </c>
      <c r="AD235" s="134">
        <f t="shared" si="45"/>
        <v>0</v>
      </c>
      <c r="AE235" s="375">
        <f t="shared" si="46"/>
        <v>0</v>
      </c>
      <c r="AF235" s="173">
        <f t="shared" si="47"/>
        <v>0</v>
      </c>
      <c r="AG235" s="173">
        <f t="shared" si="48"/>
        <v>0</v>
      </c>
      <c r="AH235" s="173">
        <f t="shared" si="49"/>
        <v>0</v>
      </c>
      <c r="AI235" s="173">
        <f t="shared" si="50"/>
        <v>0</v>
      </c>
      <c r="AJ235" s="173">
        <f t="shared" si="51"/>
        <v>0</v>
      </c>
      <c r="AK235" s="369">
        <f t="shared" si="52"/>
        <v>0</v>
      </c>
      <c r="AL235" s="173"/>
      <c r="AM235" s="173">
        <f t="shared" si="53"/>
        <v>0</v>
      </c>
      <c r="AN235" s="173">
        <f t="shared" si="54"/>
        <v>0</v>
      </c>
      <c r="AO235" s="173">
        <f t="shared" si="55"/>
        <v>0</v>
      </c>
      <c r="AP235" s="173">
        <f t="shared" si="56"/>
        <v>0</v>
      </c>
      <c r="AQ235" s="173">
        <f t="shared" si="57"/>
        <v>0</v>
      </c>
      <c r="AR235" s="173">
        <f t="shared" si="58"/>
        <v>0</v>
      </c>
      <c r="AS235" s="374">
        <f t="shared" si="59"/>
        <v>0</v>
      </c>
    </row>
    <row r="236" spans="2:45" ht="18" hidden="1" thickBot="1">
      <c r="B236" s="445"/>
      <c r="C236" s="348">
        <v>33</v>
      </c>
      <c r="D236" s="143"/>
      <c r="E236" s="256"/>
      <c r="F236" s="111"/>
      <c r="G236" s="131"/>
      <c r="H236" s="131"/>
      <c r="I236" s="112">
        <v>6</v>
      </c>
      <c r="J236" s="153"/>
      <c r="K236" s="154"/>
      <c r="L236" s="155"/>
      <c r="M236" s="147"/>
      <c r="N236" s="419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19">
        <f>SUM(N236,P236,R236,T236,V236,X236,-AK236)</f>
        <v>0</v>
      </c>
      <c r="AA236" s="420">
        <f>SUM(O236,Q236,S236,U236,W236,Y236,-AS236)</f>
        <v>0</v>
      </c>
      <c r="AB236" s="421">
        <f>SUM(Z236:AA236)</f>
        <v>0</v>
      </c>
      <c r="AD236" s="134">
        <f t="shared" si="45"/>
        <v>0</v>
      </c>
      <c r="AE236" s="375">
        <f t="shared" si="46"/>
        <v>0</v>
      </c>
      <c r="AF236" s="173">
        <f t="shared" si="47"/>
        <v>0</v>
      </c>
      <c r="AG236" s="173">
        <f t="shared" si="48"/>
        <v>0</v>
      </c>
      <c r="AH236" s="173">
        <f t="shared" si="49"/>
        <v>0</v>
      </c>
      <c r="AI236" s="173">
        <f t="shared" si="50"/>
        <v>0</v>
      </c>
      <c r="AJ236" s="173">
        <f t="shared" si="51"/>
        <v>0</v>
      </c>
      <c r="AK236" s="369">
        <f t="shared" si="52"/>
        <v>0</v>
      </c>
      <c r="AL236" s="173"/>
      <c r="AM236" s="173">
        <f t="shared" si="53"/>
        <v>0</v>
      </c>
      <c r="AN236" s="173">
        <f t="shared" si="54"/>
        <v>0</v>
      </c>
      <c r="AO236" s="173">
        <f t="shared" si="55"/>
        <v>0</v>
      </c>
      <c r="AP236" s="173">
        <f t="shared" si="56"/>
        <v>0</v>
      </c>
      <c r="AQ236" s="173">
        <f t="shared" si="57"/>
        <v>0</v>
      </c>
      <c r="AR236" s="173">
        <f t="shared" si="58"/>
        <v>0</v>
      </c>
      <c r="AS236" s="374">
        <f t="shared" si="59"/>
        <v>0</v>
      </c>
    </row>
    <row r="237" spans="2:45" ht="18" hidden="1" thickBot="1">
      <c r="B237" s="445"/>
      <c r="C237" s="348">
        <v>34</v>
      </c>
      <c r="D237" s="143"/>
      <c r="E237" s="256"/>
      <c r="F237" s="111"/>
      <c r="G237" s="131"/>
      <c r="H237" s="131"/>
      <c r="I237" s="112">
        <v>6</v>
      </c>
      <c r="J237" s="153"/>
      <c r="K237" s="154"/>
      <c r="L237" s="155"/>
      <c r="M237" s="147"/>
      <c r="N237" s="419"/>
      <c r="O237" s="420"/>
      <c r="P237" s="420"/>
      <c r="Q237" s="420"/>
      <c r="R237" s="420"/>
      <c r="S237" s="420"/>
      <c r="T237" s="420"/>
      <c r="U237" s="420"/>
      <c r="V237" s="420"/>
      <c r="W237" s="420"/>
      <c r="X237" s="420"/>
      <c r="Y237" s="420"/>
      <c r="Z237" s="419">
        <f>SUM(N237,P237,R237,T237,V237,X237,-AK237)</f>
        <v>0</v>
      </c>
      <c r="AA237" s="420">
        <f>SUM(O237,Q237,S237,U237,W237,Y237,-AS237)</f>
        <v>0</v>
      </c>
      <c r="AB237" s="421">
        <f>SUM(Z237:AA237)</f>
        <v>0</v>
      </c>
      <c r="AD237" s="134">
        <f t="shared" si="45"/>
        <v>0</v>
      </c>
      <c r="AE237" s="375">
        <f t="shared" si="46"/>
        <v>0</v>
      </c>
      <c r="AF237" s="173">
        <f t="shared" si="47"/>
        <v>0</v>
      </c>
      <c r="AG237" s="173">
        <f t="shared" si="48"/>
        <v>0</v>
      </c>
      <c r="AH237" s="173">
        <f t="shared" si="49"/>
        <v>0</v>
      </c>
      <c r="AI237" s="173">
        <f t="shared" si="50"/>
        <v>0</v>
      </c>
      <c r="AJ237" s="173">
        <f t="shared" si="51"/>
        <v>0</v>
      </c>
      <c r="AK237" s="369">
        <f t="shared" si="52"/>
        <v>0</v>
      </c>
      <c r="AL237" s="173"/>
      <c r="AM237" s="173">
        <f t="shared" si="53"/>
        <v>0</v>
      </c>
      <c r="AN237" s="173">
        <f t="shared" si="54"/>
        <v>0</v>
      </c>
      <c r="AO237" s="173">
        <f t="shared" si="55"/>
        <v>0</v>
      </c>
      <c r="AP237" s="173">
        <f t="shared" si="56"/>
        <v>0</v>
      </c>
      <c r="AQ237" s="173">
        <f t="shared" si="57"/>
        <v>0</v>
      </c>
      <c r="AR237" s="173">
        <f t="shared" si="58"/>
        <v>0</v>
      </c>
      <c r="AS237" s="374">
        <f t="shared" si="59"/>
        <v>0</v>
      </c>
    </row>
    <row r="238" spans="2:45" ht="18" hidden="1" thickBot="1">
      <c r="B238" s="445"/>
      <c r="C238" s="348">
        <v>35</v>
      </c>
      <c r="D238" s="143"/>
      <c r="E238" s="256"/>
      <c r="F238" s="111"/>
      <c r="G238" s="131"/>
      <c r="H238" s="131"/>
      <c r="I238" s="112">
        <v>6</v>
      </c>
      <c r="J238" s="153"/>
      <c r="K238" s="154"/>
      <c r="L238" s="155"/>
      <c r="M238" s="147"/>
      <c r="N238" s="419"/>
      <c r="O238" s="420"/>
      <c r="P238" s="420"/>
      <c r="Q238" s="420"/>
      <c r="R238" s="420"/>
      <c r="S238" s="420"/>
      <c r="T238" s="420"/>
      <c r="U238" s="420"/>
      <c r="V238" s="420"/>
      <c r="W238" s="420"/>
      <c r="X238" s="420"/>
      <c r="Y238" s="420"/>
      <c r="Z238" s="419">
        <f>SUM(N238,P238,R238,T238,V238,X238,-AK238)</f>
        <v>0</v>
      </c>
      <c r="AA238" s="420">
        <f>SUM(O238,Q238,S238,U238,W238,Y238,-AS238)</f>
        <v>0</v>
      </c>
      <c r="AB238" s="421">
        <f>SUM(Z238:AA238)</f>
        <v>0</v>
      </c>
      <c r="AD238" s="134">
        <f t="shared" si="45"/>
        <v>0</v>
      </c>
      <c r="AE238" s="375">
        <f t="shared" si="46"/>
        <v>0</v>
      </c>
      <c r="AF238" s="173">
        <f t="shared" si="47"/>
        <v>0</v>
      </c>
      <c r="AG238" s="173">
        <f t="shared" si="48"/>
        <v>0</v>
      </c>
      <c r="AH238" s="173">
        <f t="shared" si="49"/>
        <v>0</v>
      </c>
      <c r="AI238" s="173">
        <f t="shared" si="50"/>
        <v>0</v>
      </c>
      <c r="AJ238" s="173">
        <f t="shared" si="51"/>
        <v>0</v>
      </c>
      <c r="AK238" s="369">
        <f t="shared" si="52"/>
        <v>0</v>
      </c>
      <c r="AL238" s="173"/>
      <c r="AM238" s="173">
        <f t="shared" si="53"/>
        <v>0</v>
      </c>
      <c r="AN238" s="173">
        <f t="shared" si="54"/>
        <v>0</v>
      </c>
      <c r="AO238" s="173">
        <f t="shared" si="55"/>
        <v>0</v>
      </c>
      <c r="AP238" s="173">
        <f t="shared" si="56"/>
        <v>0</v>
      </c>
      <c r="AQ238" s="173">
        <f t="shared" si="57"/>
        <v>0</v>
      </c>
      <c r="AR238" s="173">
        <f t="shared" si="58"/>
        <v>0</v>
      </c>
      <c r="AS238" s="374">
        <f t="shared" si="59"/>
        <v>0</v>
      </c>
    </row>
    <row r="239" spans="2:45" ht="18" hidden="1" thickBot="1">
      <c r="B239" s="445"/>
      <c r="C239" s="348">
        <v>36</v>
      </c>
      <c r="D239" s="143"/>
      <c r="E239" s="256"/>
      <c r="F239" s="111"/>
      <c r="G239" s="131"/>
      <c r="H239" s="131"/>
      <c r="I239" s="112">
        <v>6</v>
      </c>
      <c r="J239" s="153"/>
      <c r="K239" s="154"/>
      <c r="L239" s="155"/>
      <c r="M239" s="147"/>
      <c r="N239" s="419"/>
      <c r="O239" s="420"/>
      <c r="P239" s="420"/>
      <c r="Q239" s="420"/>
      <c r="R239" s="420"/>
      <c r="S239" s="420"/>
      <c r="T239" s="420"/>
      <c r="U239" s="420"/>
      <c r="V239" s="420"/>
      <c r="W239" s="420"/>
      <c r="X239" s="420"/>
      <c r="Y239" s="420"/>
      <c r="Z239" s="419">
        <f>SUM(N239,P239,R239,T239,V239,X239,-AK239)</f>
        <v>0</v>
      </c>
      <c r="AA239" s="420">
        <f>SUM(O239,Q239,S239,U239,W239,Y239,-AS239)</f>
        <v>0</v>
      </c>
      <c r="AB239" s="421">
        <f>SUM(Z239:AA239)</f>
        <v>0</v>
      </c>
      <c r="AD239" s="134">
        <f t="shared" si="45"/>
        <v>0</v>
      </c>
      <c r="AE239" s="375">
        <f t="shared" si="46"/>
        <v>0</v>
      </c>
      <c r="AF239" s="173">
        <f t="shared" si="47"/>
        <v>0</v>
      </c>
      <c r="AG239" s="173">
        <f t="shared" si="48"/>
        <v>0</v>
      </c>
      <c r="AH239" s="173">
        <f t="shared" si="49"/>
        <v>0</v>
      </c>
      <c r="AI239" s="173">
        <f t="shared" si="50"/>
        <v>0</v>
      </c>
      <c r="AJ239" s="173">
        <f t="shared" si="51"/>
        <v>0</v>
      </c>
      <c r="AK239" s="369">
        <f t="shared" si="52"/>
        <v>0</v>
      </c>
      <c r="AL239" s="173"/>
      <c r="AM239" s="173">
        <f t="shared" si="53"/>
        <v>0</v>
      </c>
      <c r="AN239" s="173">
        <f t="shared" si="54"/>
        <v>0</v>
      </c>
      <c r="AO239" s="173">
        <f t="shared" si="55"/>
        <v>0</v>
      </c>
      <c r="AP239" s="173">
        <f t="shared" si="56"/>
        <v>0</v>
      </c>
      <c r="AQ239" s="173">
        <f t="shared" si="57"/>
        <v>0</v>
      </c>
      <c r="AR239" s="173">
        <f t="shared" si="58"/>
        <v>0</v>
      </c>
      <c r="AS239" s="374">
        <f t="shared" si="59"/>
        <v>0</v>
      </c>
    </row>
    <row r="240" spans="2:45" ht="18" hidden="1" thickBot="1">
      <c r="B240" s="445"/>
      <c r="C240" s="348">
        <v>37</v>
      </c>
      <c r="D240" s="143"/>
      <c r="E240" s="256"/>
      <c r="F240" s="111"/>
      <c r="G240" s="131"/>
      <c r="H240" s="131"/>
      <c r="I240" s="112">
        <v>6</v>
      </c>
      <c r="J240" s="153"/>
      <c r="K240" s="154"/>
      <c r="L240" s="155"/>
      <c r="M240" s="147"/>
      <c r="N240" s="419"/>
      <c r="O240" s="420"/>
      <c r="P240" s="420"/>
      <c r="Q240" s="420"/>
      <c r="R240" s="420"/>
      <c r="S240" s="420"/>
      <c r="T240" s="420"/>
      <c r="U240" s="420"/>
      <c r="V240" s="420"/>
      <c r="W240" s="420"/>
      <c r="X240" s="420"/>
      <c r="Y240" s="420"/>
      <c r="Z240" s="419">
        <f>SUM(N240,P240,R240,T240,V240,X240,-AK240)</f>
        <v>0</v>
      </c>
      <c r="AA240" s="420">
        <f>SUM(O240,Q240,S240,U240,W240,Y240,-AS240)</f>
        <v>0</v>
      </c>
      <c r="AB240" s="421">
        <f>SUM(Z240:AA240)</f>
        <v>0</v>
      </c>
      <c r="AD240" s="134">
        <f t="shared" si="45"/>
        <v>0</v>
      </c>
      <c r="AE240" s="375">
        <f t="shared" si="46"/>
        <v>0</v>
      </c>
      <c r="AF240" s="173">
        <f t="shared" si="47"/>
        <v>0</v>
      </c>
      <c r="AG240" s="173">
        <f t="shared" si="48"/>
        <v>0</v>
      </c>
      <c r="AH240" s="173">
        <f t="shared" si="49"/>
        <v>0</v>
      </c>
      <c r="AI240" s="173">
        <f t="shared" si="50"/>
        <v>0</v>
      </c>
      <c r="AJ240" s="173">
        <f t="shared" si="51"/>
        <v>0</v>
      </c>
      <c r="AK240" s="369">
        <f t="shared" si="52"/>
        <v>0</v>
      </c>
      <c r="AL240" s="173"/>
      <c r="AM240" s="173">
        <f t="shared" si="53"/>
        <v>0</v>
      </c>
      <c r="AN240" s="173">
        <f t="shared" si="54"/>
        <v>0</v>
      </c>
      <c r="AO240" s="173">
        <f t="shared" si="55"/>
        <v>0</v>
      </c>
      <c r="AP240" s="173">
        <f t="shared" si="56"/>
        <v>0</v>
      </c>
      <c r="AQ240" s="173">
        <f t="shared" si="57"/>
        <v>0</v>
      </c>
      <c r="AR240" s="173">
        <f t="shared" si="58"/>
        <v>0</v>
      </c>
      <c r="AS240" s="374">
        <f t="shared" si="59"/>
        <v>0</v>
      </c>
    </row>
    <row r="241" spans="2:45" ht="18" hidden="1" thickBot="1">
      <c r="B241" s="445"/>
      <c r="C241" s="348">
        <v>38</v>
      </c>
      <c r="D241" s="143"/>
      <c r="E241" s="256"/>
      <c r="F241" s="111"/>
      <c r="G241" s="131"/>
      <c r="H241" s="131"/>
      <c r="I241" s="112">
        <v>6</v>
      </c>
      <c r="J241" s="153"/>
      <c r="K241" s="154"/>
      <c r="L241" s="155"/>
      <c r="M241" s="147"/>
      <c r="N241" s="419"/>
      <c r="O241" s="420"/>
      <c r="P241" s="420"/>
      <c r="Q241" s="420"/>
      <c r="R241" s="420"/>
      <c r="S241" s="420"/>
      <c r="T241" s="420"/>
      <c r="U241" s="420"/>
      <c r="V241" s="420"/>
      <c r="W241" s="420"/>
      <c r="X241" s="420"/>
      <c r="Y241" s="420"/>
      <c r="Z241" s="419">
        <f>SUM(N241,P241,R241,T241,V241,X241,-AK241)</f>
        <v>0</v>
      </c>
      <c r="AA241" s="420">
        <f>SUM(O241,Q241,S241,U241,W241,Y241,-AS241)</f>
        <v>0</v>
      </c>
      <c r="AB241" s="421">
        <f>SUM(Z241:AA241)</f>
        <v>0</v>
      </c>
      <c r="AD241" s="134">
        <f t="shared" si="45"/>
        <v>0</v>
      </c>
      <c r="AE241" s="375">
        <f t="shared" si="46"/>
        <v>0</v>
      </c>
      <c r="AF241" s="173">
        <f t="shared" si="47"/>
        <v>0</v>
      </c>
      <c r="AG241" s="173">
        <f t="shared" si="48"/>
        <v>0</v>
      </c>
      <c r="AH241" s="173">
        <f t="shared" si="49"/>
        <v>0</v>
      </c>
      <c r="AI241" s="173">
        <f t="shared" si="50"/>
        <v>0</v>
      </c>
      <c r="AJ241" s="173">
        <f t="shared" si="51"/>
        <v>0</v>
      </c>
      <c r="AK241" s="369">
        <f t="shared" si="52"/>
        <v>0</v>
      </c>
      <c r="AL241" s="173"/>
      <c r="AM241" s="173">
        <f t="shared" si="53"/>
        <v>0</v>
      </c>
      <c r="AN241" s="173">
        <f t="shared" si="54"/>
        <v>0</v>
      </c>
      <c r="AO241" s="173">
        <f t="shared" si="55"/>
        <v>0</v>
      </c>
      <c r="AP241" s="173">
        <f t="shared" si="56"/>
        <v>0</v>
      </c>
      <c r="AQ241" s="173">
        <f t="shared" si="57"/>
        <v>0</v>
      </c>
      <c r="AR241" s="173">
        <f t="shared" si="58"/>
        <v>0</v>
      </c>
      <c r="AS241" s="374">
        <f t="shared" si="59"/>
        <v>0</v>
      </c>
    </row>
    <row r="242" spans="2:45" ht="18" hidden="1" thickBot="1">
      <c r="B242" s="445"/>
      <c r="C242" s="348">
        <v>39</v>
      </c>
      <c r="D242" s="143"/>
      <c r="E242" s="256"/>
      <c r="F242" s="111"/>
      <c r="G242" s="131"/>
      <c r="H242" s="131"/>
      <c r="I242" s="112">
        <v>6</v>
      </c>
      <c r="J242" s="153"/>
      <c r="K242" s="154"/>
      <c r="L242" s="155"/>
      <c r="M242" s="147"/>
      <c r="N242" s="419"/>
      <c r="O242" s="420"/>
      <c r="P242" s="420"/>
      <c r="Q242" s="420"/>
      <c r="R242" s="420"/>
      <c r="S242" s="420"/>
      <c r="T242" s="420"/>
      <c r="U242" s="420"/>
      <c r="V242" s="420"/>
      <c r="W242" s="420"/>
      <c r="X242" s="420"/>
      <c r="Y242" s="420"/>
      <c r="Z242" s="419">
        <f>SUM(N242,P242,R242,T242,V242,X242,-AK242)</f>
        <v>0</v>
      </c>
      <c r="AA242" s="420">
        <f>SUM(O242,Q242,S242,U242,W242,Y242,-AS242)</f>
        <v>0</v>
      </c>
      <c r="AB242" s="421">
        <f>SUM(Z242:AA242)</f>
        <v>0</v>
      </c>
      <c r="AD242" s="134">
        <f t="shared" si="45"/>
        <v>0</v>
      </c>
      <c r="AE242" s="375">
        <f t="shared" si="46"/>
        <v>0</v>
      </c>
      <c r="AF242" s="173">
        <f t="shared" si="47"/>
        <v>0</v>
      </c>
      <c r="AG242" s="173">
        <f t="shared" si="48"/>
        <v>0</v>
      </c>
      <c r="AH242" s="173">
        <f t="shared" si="49"/>
        <v>0</v>
      </c>
      <c r="AI242" s="173">
        <f t="shared" si="50"/>
        <v>0</v>
      </c>
      <c r="AJ242" s="173">
        <f t="shared" si="51"/>
        <v>0</v>
      </c>
      <c r="AK242" s="369">
        <f t="shared" si="52"/>
        <v>0</v>
      </c>
      <c r="AL242" s="173"/>
      <c r="AM242" s="173">
        <f t="shared" si="53"/>
        <v>0</v>
      </c>
      <c r="AN242" s="173">
        <f t="shared" si="54"/>
        <v>0</v>
      </c>
      <c r="AO242" s="173">
        <f t="shared" si="55"/>
        <v>0</v>
      </c>
      <c r="AP242" s="173">
        <f t="shared" si="56"/>
        <v>0</v>
      </c>
      <c r="AQ242" s="173">
        <f t="shared" si="57"/>
        <v>0</v>
      </c>
      <c r="AR242" s="173">
        <f t="shared" si="58"/>
        <v>0</v>
      </c>
      <c r="AS242" s="374">
        <f t="shared" si="59"/>
        <v>0</v>
      </c>
    </row>
    <row r="243" spans="2:45" ht="18" hidden="1" thickBot="1">
      <c r="B243" s="445"/>
      <c r="C243" s="348">
        <v>40</v>
      </c>
      <c r="D243" s="143"/>
      <c r="E243" s="256"/>
      <c r="F243" s="111"/>
      <c r="G243" s="131"/>
      <c r="H243" s="131"/>
      <c r="I243" s="112">
        <v>6</v>
      </c>
      <c r="J243" s="153"/>
      <c r="K243" s="154"/>
      <c r="L243" s="155"/>
      <c r="M243" s="147"/>
      <c r="N243" s="419"/>
      <c r="O243" s="420"/>
      <c r="P243" s="420"/>
      <c r="Q243" s="420"/>
      <c r="R243" s="420"/>
      <c r="S243" s="420"/>
      <c r="T243" s="420"/>
      <c r="U243" s="420"/>
      <c r="V243" s="420"/>
      <c r="W243" s="420"/>
      <c r="X243" s="420"/>
      <c r="Y243" s="420"/>
      <c r="Z243" s="419">
        <f>SUM(N243,P243,R243,T243,V243,X243,-AK243)</f>
        <v>0</v>
      </c>
      <c r="AA243" s="420">
        <f>SUM(O243,Q243,S243,U243,W243,Y243,-AS243)</f>
        <v>0</v>
      </c>
      <c r="AB243" s="421">
        <f>SUM(Z243:AA243)</f>
        <v>0</v>
      </c>
      <c r="AD243" s="134">
        <f t="shared" si="45"/>
        <v>0</v>
      </c>
      <c r="AE243" s="375">
        <f t="shared" si="46"/>
        <v>0</v>
      </c>
      <c r="AF243" s="173">
        <f t="shared" si="47"/>
        <v>0</v>
      </c>
      <c r="AG243" s="173">
        <f t="shared" si="48"/>
        <v>0</v>
      </c>
      <c r="AH243" s="173">
        <f t="shared" si="49"/>
        <v>0</v>
      </c>
      <c r="AI243" s="173">
        <f t="shared" si="50"/>
        <v>0</v>
      </c>
      <c r="AJ243" s="173">
        <f t="shared" si="51"/>
        <v>0</v>
      </c>
      <c r="AK243" s="369">
        <f t="shared" si="52"/>
        <v>0</v>
      </c>
      <c r="AL243" s="173"/>
      <c r="AM243" s="173">
        <f t="shared" si="53"/>
        <v>0</v>
      </c>
      <c r="AN243" s="173">
        <f t="shared" si="54"/>
        <v>0</v>
      </c>
      <c r="AO243" s="173">
        <f t="shared" si="55"/>
        <v>0</v>
      </c>
      <c r="AP243" s="173">
        <f t="shared" si="56"/>
        <v>0</v>
      </c>
      <c r="AQ243" s="173">
        <f t="shared" si="57"/>
        <v>0</v>
      </c>
      <c r="AR243" s="173">
        <f t="shared" si="58"/>
        <v>0</v>
      </c>
      <c r="AS243" s="374">
        <f t="shared" si="59"/>
        <v>0</v>
      </c>
    </row>
    <row r="244" spans="2:45" ht="16.5" customHeight="1">
      <c r="B244" s="515" t="str">
        <f>'[8]Tabelle1'!B4</f>
        <v>GC Owingen</v>
      </c>
      <c r="C244" s="347">
        <v>1</v>
      </c>
      <c r="D244" s="142" t="str">
        <f>'[8]Tabelle1'!B6</f>
        <v>Reuter, Werner</v>
      </c>
      <c r="E244" s="255">
        <f>'[8]Tabelle1'!C6</f>
        <v>8.3</v>
      </c>
      <c r="F244" s="106">
        <f>'[8]Tabelle1'!D6</f>
        <v>0</v>
      </c>
      <c r="G244" s="132"/>
      <c r="H244" s="132"/>
      <c r="I244" s="107">
        <v>7</v>
      </c>
      <c r="J244" s="151" t="s">
        <v>348</v>
      </c>
      <c r="K244" s="380">
        <v>18</v>
      </c>
      <c r="L244" s="152" t="s">
        <v>242</v>
      </c>
      <c r="M244" s="146"/>
      <c r="N244" s="416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6">
        <f>SUM(N244,P244,R244,T244,V244,X244,-AK244)</f>
        <v>0</v>
      </c>
      <c r="AA244" s="417">
        <f>SUM(O244,Q244,S244,U244,W244,Y244,-AS244)</f>
        <v>0</v>
      </c>
      <c r="AB244" s="418">
        <f>SUM(Z244:AA244)</f>
        <v>0</v>
      </c>
      <c r="AD244" s="134">
        <f t="shared" si="45"/>
        <v>0</v>
      </c>
      <c r="AE244" s="375">
        <f t="shared" si="46"/>
        <v>0</v>
      </c>
      <c r="AF244" s="173">
        <f t="shared" si="47"/>
        <v>0</v>
      </c>
      <c r="AG244" s="173">
        <f t="shared" si="48"/>
        <v>0</v>
      </c>
      <c r="AH244" s="173">
        <f t="shared" si="49"/>
        <v>0</v>
      </c>
      <c r="AI244" s="173">
        <f t="shared" si="50"/>
        <v>0</v>
      </c>
      <c r="AJ244" s="173">
        <f t="shared" si="51"/>
        <v>0</v>
      </c>
      <c r="AK244" s="369">
        <f t="shared" si="52"/>
        <v>0</v>
      </c>
      <c r="AL244" s="173"/>
      <c r="AM244" s="173">
        <f t="shared" si="53"/>
        <v>0</v>
      </c>
      <c r="AN244" s="173">
        <f t="shared" si="54"/>
        <v>0</v>
      </c>
      <c r="AO244" s="173">
        <f t="shared" si="55"/>
        <v>0</v>
      </c>
      <c r="AP244" s="173">
        <f t="shared" si="56"/>
        <v>0</v>
      </c>
      <c r="AQ244" s="173">
        <f t="shared" si="57"/>
        <v>0</v>
      </c>
      <c r="AR244" s="173">
        <f t="shared" si="58"/>
        <v>0</v>
      </c>
      <c r="AS244" s="374">
        <f t="shared" si="59"/>
        <v>0</v>
      </c>
    </row>
    <row r="245" spans="2:45" ht="15" customHeight="1">
      <c r="B245" s="516"/>
      <c r="C245" s="348">
        <v>2</v>
      </c>
      <c r="D245" s="144" t="str">
        <f>'[8]Tabelle1'!B7</f>
        <v>Werth, Günter</v>
      </c>
      <c r="E245" s="257">
        <f>'[8]Tabelle1'!C7</f>
        <v>8.3</v>
      </c>
      <c r="F245" s="109">
        <f>'[8]Tabelle1'!D7</f>
        <v>0</v>
      </c>
      <c r="G245" s="131"/>
      <c r="H245" s="131"/>
      <c r="I245" s="112">
        <v>7</v>
      </c>
      <c r="J245" s="153" t="s">
        <v>331</v>
      </c>
      <c r="K245" s="154">
        <v>12.3</v>
      </c>
      <c r="L245" s="155">
        <v>0</v>
      </c>
      <c r="M245" s="147"/>
      <c r="N245" s="419"/>
      <c r="O245" s="420"/>
      <c r="P245" s="420"/>
      <c r="Q245" s="420"/>
      <c r="R245" s="420"/>
      <c r="S245" s="420"/>
      <c r="T245" s="420"/>
      <c r="U245" s="420"/>
      <c r="V245" s="420"/>
      <c r="W245" s="420"/>
      <c r="X245" s="420"/>
      <c r="Y245" s="420"/>
      <c r="Z245" s="419">
        <f>SUM(N245,P245,R245,T245,V245,X245,-AK245)</f>
        <v>0</v>
      </c>
      <c r="AA245" s="420">
        <f>SUM(O245,Q245,S245,U245,W245,Y245,-AS245)</f>
        <v>0</v>
      </c>
      <c r="AB245" s="421">
        <f>SUM(Z245:AA245)</f>
        <v>0</v>
      </c>
      <c r="AD245" s="134">
        <f t="shared" si="45"/>
        <v>0</v>
      </c>
      <c r="AE245" s="375">
        <f t="shared" si="46"/>
        <v>0</v>
      </c>
      <c r="AF245" s="173">
        <f t="shared" si="47"/>
        <v>0</v>
      </c>
      <c r="AG245" s="173">
        <f t="shared" si="48"/>
        <v>0</v>
      </c>
      <c r="AH245" s="173">
        <f t="shared" si="49"/>
        <v>0</v>
      </c>
      <c r="AI245" s="173">
        <f t="shared" si="50"/>
        <v>0</v>
      </c>
      <c r="AJ245" s="173">
        <f t="shared" si="51"/>
        <v>0</v>
      </c>
      <c r="AK245" s="369">
        <f t="shared" si="52"/>
        <v>0</v>
      </c>
      <c r="AL245" s="173"/>
      <c r="AM245" s="173">
        <f t="shared" si="53"/>
        <v>0</v>
      </c>
      <c r="AN245" s="173">
        <f t="shared" si="54"/>
        <v>0</v>
      </c>
      <c r="AO245" s="173">
        <f t="shared" si="55"/>
        <v>0</v>
      </c>
      <c r="AP245" s="173">
        <f t="shared" si="56"/>
        <v>0</v>
      </c>
      <c r="AQ245" s="173">
        <f t="shared" si="57"/>
        <v>0</v>
      </c>
      <c r="AR245" s="173">
        <f t="shared" si="58"/>
        <v>0</v>
      </c>
      <c r="AS245" s="374">
        <f t="shared" si="59"/>
        <v>0</v>
      </c>
    </row>
    <row r="246" spans="2:45" ht="15">
      <c r="B246" s="516"/>
      <c r="C246" s="348">
        <v>3</v>
      </c>
      <c r="D246" s="143" t="str">
        <f>'[8]Tabelle1'!B8</f>
        <v>Schechter, Gustav</v>
      </c>
      <c r="E246" s="256">
        <f>'[8]Tabelle1'!C8</f>
        <v>13.3</v>
      </c>
      <c r="F246" s="111">
        <f>'[8]Tabelle1'!D8</f>
        <v>0</v>
      </c>
      <c r="G246" s="131">
        <v>8</v>
      </c>
      <c r="H246" s="131">
        <v>20</v>
      </c>
      <c r="I246" s="112">
        <v>7</v>
      </c>
      <c r="J246" s="153" t="s">
        <v>336</v>
      </c>
      <c r="K246" s="154">
        <v>21.8</v>
      </c>
      <c r="L246" s="155">
        <v>0</v>
      </c>
      <c r="M246" s="147"/>
      <c r="N246" s="419"/>
      <c r="O246" s="420"/>
      <c r="P246" s="420"/>
      <c r="Q246" s="420"/>
      <c r="R246" s="420"/>
      <c r="S246" s="420"/>
      <c r="T246" s="420">
        <v>9</v>
      </c>
      <c r="U246" s="420">
        <v>26</v>
      </c>
      <c r="V246" s="420"/>
      <c r="W246" s="420"/>
      <c r="X246" s="420"/>
      <c r="Y246" s="420"/>
      <c r="Z246" s="419">
        <f>SUM(N246,P246,R246,T246,V246,X246,-AK246)</f>
        <v>9</v>
      </c>
      <c r="AA246" s="420">
        <f>SUM(O246,Q246,S246,U246,W246,Y246,-AS246)</f>
        <v>26</v>
      </c>
      <c r="AB246" s="421">
        <f>SUM(Z246:AA246)</f>
        <v>35</v>
      </c>
      <c r="AD246" s="134">
        <f t="shared" si="45"/>
        <v>0</v>
      </c>
      <c r="AE246" s="375">
        <f t="shared" si="46"/>
        <v>0</v>
      </c>
      <c r="AF246" s="173">
        <f t="shared" si="47"/>
        <v>0</v>
      </c>
      <c r="AG246" s="173">
        <f t="shared" si="48"/>
        <v>0</v>
      </c>
      <c r="AH246" s="173">
        <f t="shared" si="49"/>
        <v>9</v>
      </c>
      <c r="AI246" s="173">
        <f t="shared" si="50"/>
        <v>0</v>
      </c>
      <c r="AJ246" s="173">
        <f t="shared" si="51"/>
        <v>0</v>
      </c>
      <c r="AK246" s="369">
        <f t="shared" si="52"/>
        <v>0</v>
      </c>
      <c r="AL246" s="173"/>
      <c r="AM246" s="173">
        <f t="shared" si="53"/>
        <v>0</v>
      </c>
      <c r="AN246" s="173">
        <f t="shared" si="54"/>
        <v>0</v>
      </c>
      <c r="AO246" s="173">
        <f t="shared" si="55"/>
        <v>0</v>
      </c>
      <c r="AP246" s="173">
        <f t="shared" si="56"/>
        <v>26</v>
      </c>
      <c r="AQ246" s="173">
        <f t="shared" si="57"/>
        <v>0</v>
      </c>
      <c r="AR246" s="173">
        <f t="shared" si="58"/>
        <v>0</v>
      </c>
      <c r="AS246" s="374">
        <f t="shared" si="59"/>
        <v>0</v>
      </c>
    </row>
    <row r="247" spans="2:45" ht="15">
      <c r="B247" s="516"/>
      <c r="C247" s="348">
        <v>4</v>
      </c>
      <c r="D247" s="143" t="str">
        <f>'[8]Tabelle1'!B9</f>
        <v>Horn, Rolf</v>
      </c>
      <c r="E247" s="256">
        <f>'[8]Tabelle1'!C9</f>
        <v>15.4</v>
      </c>
      <c r="F247" s="111">
        <f>'[8]Tabelle1'!D9</f>
        <v>0</v>
      </c>
      <c r="G247" s="131">
        <v>14</v>
      </c>
      <c r="H247" s="131">
        <v>25</v>
      </c>
      <c r="I247" s="112">
        <v>7</v>
      </c>
      <c r="J247" s="153" t="s">
        <v>335</v>
      </c>
      <c r="K247" s="154">
        <v>12.5</v>
      </c>
      <c r="L247" s="155">
        <v>0</v>
      </c>
      <c r="M247" s="147"/>
      <c r="N247" s="419"/>
      <c r="O247" s="420"/>
      <c r="P247" s="420"/>
      <c r="Q247" s="420"/>
      <c r="R247" s="420"/>
      <c r="S247" s="420"/>
      <c r="T247" s="420">
        <v>20</v>
      </c>
      <c r="U247" s="420">
        <v>32</v>
      </c>
      <c r="V247" s="420"/>
      <c r="W247" s="420"/>
      <c r="X247" s="420"/>
      <c r="Y247" s="420"/>
      <c r="Z247" s="419">
        <f>SUM(N247,P247,R247,T247,V247,X247,-AK247)</f>
        <v>20</v>
      </c>
      <c r="AA247" s="420">
        <f>SUM(O247,Q247,S247,U247,W247,Y247,-AS247)</f>
        <v>32</v>
      </c>
      <c r="AB247" s="421">
        <f>SUM(Z247:AA247)</f>
        <v>52</v>
      </c>
      <c r="AD247" s="134">
        <f t="shared" si="45"/>
        <v>0</v>
      </c>
      <c r="AE247" s="375">
        <f t="shared" si="46"/>
        <v>0</v>
      </c>
      <c r="AF247" s="173">
        <f t="shared" si="47"/>
        <v>0</v>
      </c>
      <c r="AG247" s="173">
        <f t="shared" si="48"/>
        <v>0</v>
      </c>
      <c r="AH247" s="173">
        <f t="shared" si="49"/>
        <v>20</v>
      </c>
      <c r="AI247" s="173">
        <f t="shared" si="50"/>
        <v>0</v>
      </c>
      <c r="AJ247" s="173">
        <f t="shared" si="51"/>
        <v>0</v>
      </c>
      <c r="AK247" s="369">
        <f t="shared" si="52"/>
        <v>0</v>
      </c>
      <c r="AL247" s="173"/>
      <c r="AM247" s="173">
        <f t="shared" si="53"/>
        <v>0</v>
      </c>
      <c r="AN247" s="173">
        <f t="shared" si="54"/>
        <v>0</v>
      </c>
      <c r="AO247" s="173">
        <f t="shared" si="55"/>
        <v>0</v>
      </c>
      <c r="AP247" s="173">
        <f t="shared" si="56"/>
        <v>32</v>
      </c>
      <c r="AQ247" s="173">
        <f t="shared" si="57"/>
        <v>0</v>
      </c>
      <c r="AR247" s="173">
        <f t="shared" si="58"/>
        <v>0</v>
      </c>
      <c r="AS247" s="374">
        <f t="shared" si="59"/>
        <v>0</v>
      </c>
    </row>
    <row r="248" spans="2:45" ht="15">
      <c r="B248" s="516"/>
      <c r="C248" s="348">
        <v>5</v>
      </c>
      <c r="D248" s="144" t="str">
        <f>'[8]Tabelle1'!B10</f>
        <v>Bertele, Manfred</v>
      </c>
      <c r="E248" s="257">
        <f>'[8]Tabelle1'!C10</f>
        <v>18</v>
      </c>
      <c r="F248" s="109" t="str">
        <f>'[8]Tabelle1'!D10</f>
        <v>x</v>
      </c>
      <c r="G248" s="131"/>
      <c r="H248" s="131"/>
      <c r="I248" s="112">
        <v>7</v>
      </c>
      <c r="J248" s="153" t="s">
        <v>306</v>
      </c>
      <c r="K248" s="154">
        <v>15.8</v>
      </c>
      <c r="L248" s="155">
        <v>0</v>
      </c>
      <c r="M248" s="147"/>
      <c r="N248" s="419"/>
      <c r="O248" s="420"/>
      <c r="P248" s="420">
        <v>11</v>
      </c>
      <c r="Q248" s="420">
        <v>26</v>
      </c>
      <c r="R248" s="420"/>
      <c r="S248" s="420"/>
      <c r="T248" s="420"/>
      <c r="U248" s="420"/>
      <c r="V248" s="420"/>
      <c r="W248" s="420"/>
      <c r="X248" s="420"/>
      <c r="Y248" s="420"/>
      <c r="Z248" s="419">
        <f>SUM(N248,P248,R248,T248,V248,X248,-AK248)</f>
        <v>11</v>
      </c>
      <c r="AA248" s="420">
        <f>SUM(O248,Q248,S248,U248,W248,Y248,-AS248)</f>
        <v>26</v>
      </c>
      <c r="AB248" s="421">
        <f>SUM(Z248:AA248)</f>
        <v>37</v>
      </c>
      <c r="AD248" s="134">
        <f t="shared" si="45"/>
        <v>0</v>
      </c>
      <c r="AE248" s="375">
        <f t="shared" si="46"/>
        <v>0</v>
      </c>
      <c r="AF248" s="173">
        <f t="shared" si="47"/>
        <v>11</v>
      </c>
      <c r="AG248" s="173">
        <f t="shared" si="48"/>
        <v>0</v>
      </c>
      <c r="AH248" s="173">
        <f t="shared" si="49"/>
        <v>0</v>
      </c>
      <c r="AI248" s="173">
        <f t="shared" si="50"/>
        <v>0</v>
      </c>
      <c r="AJ248" s="173">
        <f t="shared" si="51"/>
        <v>0</v>
      </c>
      <c r="AK248" s="369">
        <f t="shared" si="52"/>
        <v>0</v>
      </c>
      <c r="AL248" s="173"/>
      <c r="AM248" s="173">
        <f t="shared" si="53"/>
        <v>0</v>
      </c>
      <c r="AN248" s="173">
        <f t="shared" si="54"/>
        <v>26</v>
      </c>
      <c r="AO248" s="173">
        <f t="shared" si="55"/>
        <v>0</v>
      </c>
      <c r="AP248" s="173">
        <f t="shared" si="56"/>
        <v>0</v>
      </c>
      <c r="AQ248" s="173">
        <f t="shared" si="57"/>
        <v>0</v>
      </c>
      <c r="AR248" s="173">
        <f t="shared" si="58"/>
        <v>0</v>
      </c>
      <c r="AS248" s="374">
        <f t="shared" si="59"/>
        <v>0</v>
      </c>
    </row>
    <row r="249" spans="2:45" ht="16.5" customHeight="1">
      <c r="B249" s="516"/>
      <c r="C249" s="348">
        <v>6</v>
      </c>
      <c r="D249" s="143" t="str">
        <f>'[8]Tabelle1'!B11</f>
        <v>Risch, Rolf-Rüdiger</v>
      </c>
      <c r="E249" s="256">
        <f>'[8]Tabelle1'!C11</f>
        <v>20</v>
      </c>
      <c r="F249" s="111" t="str">
        <f>'[8]Tabelle1'!D11</f>
        <v>x</v>
      </c>
      <c r="G249" s="131">
        <v>11</v>
      </c>
      <c r="H249" s="131">
        <v>30</v>
      </c>
      <c r="I249" s="112">
        <v>7</v>
      </c>
      <c r="J249" s="153" t="s">
        <v>307</v>
      </c>
      <c r="K249" s="154">
        <v>19</v>
      </c>
      <c r="L249" s="155" t="s">
        <v>242</v>
      </c>
      <c r="M249" s="147"/>
      <c r="N249" s="419"/>
      <c r="O249" s="420"/>
      <c r="P249" s="420">
        <v>10</v>
      </c>
      <c r="Q249" s="420">
        <v>28</v>
      </c>
      <c r="R249" s="420">
        <v>11</v>
      </c>
      <c r="S249" s="420">
        <v>26</v>
      </c>
      <c r="T249" s="420"/>
      <c r="U249" s="420"/>
      <c r="V249" s="420"/>
      <c r="W249" s="420"/>
      <c r="X249" s="420"/>
      <c r="Y249" s="420"/>
      <c r="Z249" s="419">
        <f>SUM(N249,P249,R249,T249,V249,X249,-AK249)</f>
        <v>21</v>
      </c>
      <c r="AA249" s="420">
        <f>SUM(O249,Q249,S249,U249,W249,Y249,-AS249)</f>
        <v>54</v>
      </c>
      <c r="AB249" s="421">
        <f>SUM(Z249:AA249)</f>
        <v>75</v>
      </c>
      <c r="AD249" s="134">
        <f t="shared" si="45"/>
        <v>0</v>
      </c>
      <c r="AE249" s="375">
        <f t="shared" si="46"/>
        <v>0</v>
      </c>
      <c r="AF249" s="173">
        <f t="shared" si="47"/>
        <v>10</v>
      </c>
      <c r="AG249" s="173">
        <f t="shared" si="48"/>
        <v>11</v>
      </c>
      <c r="AH249" s="173">
        <f t="shared" si="49"/>
        <v>0</v>
      </c>
      <c r="AI249" s="173">
        <f t="shared" si="50"/>
        <v>0</v>
      </c>
      <c r="AJ249" s="173">
        <f t="shared" si="51"/>
        <v>0</v>
      </c>
      <c r="AK249" s="369">
        <f t="shared" si="52"/>
        <v>0</v>
      </c>
      <c r="AL249" s="173"/>
      <c r="AM249" s="173">
        <f t="shared" si="53"/>
        <v>0</v>
      </c>
      <c r="AN249" s="173">
        <f t="shared" si="54"/>
        <v>28</v>
      </c>
      <c r="AO249" s="173">
        <f t="shared" si="55"/>
        <v>26</v>
      </c>
      <c r="AP249" s="173">
        <f t="shared" si="56"/>
        <v>0</v>
      </c>
      <c r="AQ249" s="173">
        <f t="shared" si="57"/>
        <v>0</v>
      </c>
      <c r="AR249" s="173">
        <f t="shared" si="58"/>
        <v>0</v>
      </c>
      <c r="AS249" s="374">
        <f t="shared" si="59"/>
        <v>0</v>
      </c>
    </row>
    <row r="250" spans="2:45" ht="15">
      <c r="B250" s="516"/>
      <c r="C250" s="348">
        <v>7</v>
      </c>
      <c r="D250" s="144" t="str">
        <f>'[8]Tabelle1'!B12</f>
        <v>Schechter, Marlies</v>
      </c>
      <c r="E250" s="257">
        <f>'[8]Tabelle1'!C12</f>
        <v>21.6</v>
      </c>
      <c r="F250" s="109">
        <f>'[8]Tabelle1'!D12</f>
        <v>0</v>
      </c>
      <c r="G250" s="131">
        <v>5</v>
      </c>
      <c r="H250" s="131">
        <v>30</v>
      </c>
      <c r="I250" s="112">
        <v>7</v>
      </c>
      <c r="J250" s="153" t="s">
        <v>322</v>
      </c>
      <c r="K250" s="154">
        <v>7.4</v>
      </c>
      <c r="L250" s="155">
        <v>0</v>
      </c>
      <c r="M250" s="147"/>
      <c r="N250" s="419"/>
      <c r="O250" s="420"/>
      <c r="P250" s="420"/>
      <c r="Q250" s="420"/>
      <c r="R250" s="420">
        <v>22</v>
      </c>
      <c r="S250" s="420">
        <v>29</v>
      </c>
      <c r="T250" s="420"/>
      <c r="U250" s="420"/>
      <c r="V250" s="420"/>
      <c r="W250" s="420"/>
      <c r="X250" s="420"/>
      <c r="Y250" s="420"/>
      <c r="Z250" s="419">
        <f>SUM(N250,P250,R250,T250,V250,X250,-AK250)</f>
        <v>22</v>
      </c>
      <c r="AA250" s="420">
        <f>SUM(O250,Q250,S250,U250,W250,Y250,-AS250)</f>
        <v>29</v>
      </c>
      <c r="AB250" s="421">
        <f>SUM(Z250:AA250)</f>
        <v>51</v>
      </c>
      <c r="AD250" s="134">
        <f t="shared" si="45"/>
        <v>0</v>
      </c>
      <c r="AE250" s="375">
        <f t="shared" si="46"/>
        <v>0</v>
      </c>
      <c r="AF250" s="173">
        <f t="shared" si="47"/>
        <v>0</v>
      </c>
      <c r="AG250" s="173">
        <f t="shared" si="48"/>
        <v>22</v>
      </c>
      <c r="AH250" s="173">
        <f t="shared" si="49"/>
        <v>0</v>
      </c>
      <c r="AI250" s="173">
        <f t="shared" si="50"/>
        <v>0</v>
      </c>
      <c r="AJ250" s="173">
        <f t="shared" si="51"/>
        <v>0</v>
      </c>
      <c r="AK250" s="369">
        <f t="shared" si="52"/>
        <v>0</v>
      </c>
      <c r="AL250" s="173"/>
      <c r="AM250" s="173">
        <f t="shared" si="53"/>
        <v>0</v>
      </c>
      <c r="AN250" s="173">
        <f t="shared" si="54"/>
        <v>0</v>
      </c>
      <c r="AO250" s="173">
        <f t="shared" si="55"/>
        <v>29</v>
      </c>
      <c r="AP250" s="173">
        <f t="shared" si="56"/>
        <v>0</v>
      </c>
      <c r="AQ250" s="173">
        <f t="shared" si="57"/>
        <v>0</v>
      </c>
      <c r="AR250" s="173">
        <f t="shared" si="58"/>
        <v>0</v>
      </c>
      <c r="AS250" s="374">
        <f t="shared" si="59"/>
        <v>0</v>
      </c>
    </row>
    <row r="251" spans="2:45" ht="15">
      <c r="B251" s="516"/>
      <c r="C251" s="348">
        <v>8</v>
      </c>
      <c r="D251" s="143">
        <f>'[8]Tabelle1'!B13</f>
        <v>0</v>
      </c>
      <c r="E251" s="256">
        <f>'[8]Tabelle1'!C13</f>
        <v>0</v>
      </c>
      <c r="F251" s="111">
        <f>'[8]Tabelle1'!D13</f>
        <v>0</v>
      </c>
      <c r="G251" s="131"/>
      <c r="H251" s="131"/>
      <c r="I251" s="112">
        <v>7</v>
      </c>
      <c r="J251" s="153" t="s">
        <v>241</v>
      </c>
      <c r="K251" s="154">
        <v>14.6</v>
      </c>
      <c r="L251" s="155" t="s">
        <v>242</v>
      </c>
      <c r="M251" s="147"/>
      <c r="N251" s="419">
        <v>6</v>
      </c>
      <c r="O251" s="420">
        <v>21</v>
      </c>
      <c r="P251" s="420">
        <v>9</v>
      </c>
      <c r="Q251" s="420">
        <v>23</v>
      </c>
      <c r="R251" s="420">
        <v>12</v>
      </c>
      <c r="S251" s="420">
        <v>25</v>
      </c>
      <c r="T251" s="420"/>
      <c r="U251" s="420"/>
      <c r="V251" s="420"/>
      <c r="W251" s="420"/>
      <c r="X251" s="420"/>
      <c r="Y251" s="420"/>
      <c r="Z251" s="419">
        <f>SUM(N251,P251,R251,T251,V251,X251,-AK251)</f>
        <v>27</v>
      </c>
      <c r="AA251" s="420">
        <f>SUM(O251,Q251,S251,U251,W251,Y251,-AS251)</f>
        <v>69</v>
      </c>
      <c r="AB251" s="421">
        <f>SUM(Z251:AA251)</f>
        <v>96</v>
      </c>
      <c r="AD251" s="134">
        <f t="shared" si="45"/>
        <v>0</v>
      </c>
      <c r="AE251" s="375">
        <f t="shared" si="46"/>
        <v>6</v>
      </c>
      <c r="AF251" s="173">
        <f t="shared" si="47"/>
        <v>9</v>
      </c>
      <c r="AG251" s="173">
        <f t="shared" si="48"/>
        <v>12</v>
      </c>
      <c r="AH251" s="173">
        <f t="shared" si="49"/>
        <v>0</v>
      </c>
      <c r="AI251" s="173">
        <f t="shared" si="50"/>
        <v>0</v>
      </c>
      <c r="AJ251" s="173">
        <f t="shared" si="51"/>
        <v>0</v>
      </c>
      <c r="AK251" s="369">
        <f t="shared" si="52"/>
        <v>0</v>
      </c>
      <c r="AL251" s="173"/>
      <c r="AM251" s="173">
        <f t="shared" si="53"/>
        <v>21</v>
      </c>
      <c r="AN251" s="173">
        <f t="shared" si="54"/>
        <v>23</v>
      </c>
      <c r="AO251" s="173">
        <f t="shared" si="55"/>
        <v>25</v>
      </c>
      <c r="AP251" s="173">
        <f t="shared" si="56"/>
        <v>0</v>
      </c>
      <c r="AQ251" s="173">
        <f t="shared" si="57"/>
        <v>0</v>
      </c>
      <c r="AR251" s="173">
        <f t="shared" si="58"/>
        <v>0</v>
      </c>
      <c r="AS251" s="374">
        <f t="shared" si="59"/>
        <v>0</v>
      </c>
    </row>
    <row r="252" spans="2:45" ht="15">
      <c r="B252" s="516"/>
      <c r="C252" s="348">
        <v>9</v>
      </c>
      <c r="D252" s="143">
        <f>'[8]Tabelle1'!B14</f>
        <v>0</v>
      </c>
      <c r="E252" s="256">
        <f>'[8]Tabelle1'!C14</f>
        <v>0</v>
      </c>
      <c r="F252" s="111">
        <f>'[8]Tabelle1'!D14</f>
        <v>0</v>
      </c>
      <c r="G252" s="131"/>
      <c r="H252" s="131"/>
      <c r="I252" s="112">
        <v>7</v>
      </c>
      <c r="J252" s="153" t="s">
        <v>204</v>
      </c>
      <c r="K252" s="154">
        <v>15.4</v>
      </c>
      <c r="L252" s="155">
        <v>0</v>
      </c>
      <c r="M252" s="147"/>
      <c r="N252" s="419"/>
      <c r="O252" s="420"/>
      <c r="P252" s="420"/>
      <c r="Q252" s="420"/>
      <c r="R252" s="420">
        <v>14</v>
      </c>
      <c r="S252" s="420">
        <v>28</v>
      </c>
      <c r="T252" s="420"/>
      <c r="U252" s="420"/>
      <c r="V252" s="420">
        <v>14</v>
      </c>
      <c r="W252" s="420">
        <v>25</v>
      </c>
      <c r="X252" s="420"/>
      <c r="Y252" s="420"/>
      <c r="Z252" s="419">
        <f>SUM(N252,P252,R252,T252,V252,X252,-AK252)</f>
        <v>28</v>
      </c>
      <c r="AA252" s="420">
        <f>SUM(O252,Q252,S252,U252,W252,Y252,-AS252)</f>
        <v>53</v>
      </c>
      <c r="AB252" s="421">
        <f>SUM(Z252:AA252)</f>
        <v>81</v>
      </c>
      <c r="AD252" s="134">
        <f t="shared" si="45"/>
        <v>39</v>
      </c>
      <c r="AE252" s="375">
        <f t="shared" si="46"/>
        <v>0</v>
      </c>
      <c r="AF252" s="173">
        <f t="shared" si="47"/>
        <v>0</v>
      </c>
      <c r="AG252" s="173">
        <f t="shared" si="48"/>
        <v>14</v>
      </c>
      <c r="AH252" s="173">
        <f t="shared" si="49"/>
        <v>0</v>
      </c>
      <c r="AI252" s="173">
        <f t="shared" si="50"/>
        <v>14</v>
      </c>
      <c r="AJ252" s="173">
        <f t="shared" si="51"/>
        <v>0</v>
      </c>
      <c r="AK252" s="369">
        <f t="shared" si="52"/>
        <v>0</v>
      </c>
      <c r="AL252" s="173"/>
      <c r="AM252" s="173">
        <f t="shared" si="53"/>
        <v>0</v>
      </c>
      <c r="AN252" s="173">
        <f t="shared" si="54"/>
        <v>0</v>
      </c>
      <c r="AO252" s="173">
        <f t="shared" si="55"/>
        <v>28</v>
      </c>
      <c r="AP252" s="173">
        <f t="shared" si="56"/>
        <v>0</v>
      </c>
      <c r="AQ252" s="173">
        <f t="shared" si="57"/>
        <v>25</v>
      </c>
      <c r="AR252" s="173">
        <f t="shared" si="58"/>
        <v>0</v>
      </c>
      <c r="AS252" s="374">
        <f t="shared" si="59"/>
        <v>0</v>
      </c>
    </row>
    <row r="253" spans="2:45" ht="15.75">
      <c r="B253" s="516"/>
      <c r="C253" s="348">
        <v>10</v>
      </c>
      <c r="D253" s="143">
        <f>'[8]Tabelle1'!B15</f>
        <v>0</v>
      </c>
      <c r="E253" s="256">
        <f>'[8]Tabelle1'!C15</f>
        <v>0</v>
      </c>
      <c r="F253" s="111">
        <f>'[8]Tabelle1'!D15</f>
        <v>0</v>
      </c>
      <c r="G253" s="131"/>
      <c r="H253" s="131"/>
      <c r="I253" s="112">
        <v>7</v>
      </c>
      <c r="J253" s="153" t="s">
        <v>300</v>
      </c>
      <c r="K253" s="154">
        <v>16.9</v>
      </c>
      <c r="L253" s="155" t="s">
        <v>242</v>
      </c>
      <c r="M253" s="147"/>
      <c r="N253" s="419"/>
      <c r="O253" s="420"/>
      <c r="P253" s="420">
        <v>12</v>
      </c>
      <c r="Q253" s="420">
        <v>28</v>
      </c>
      <c r="R253" s="420"/>
      <c r="S253" s="420"/>
      <c r="T253" s="420"/>
      <c r="U253" s="420"/>
      <c r="V253" s="420"/>
      <c r="W253" s="420"/>
      <c r="X253" s="420"/>
      <c r="Y253" s="420"/>
      <c r="Z253" s="419">
        <f>SUM(N253,P253,R253,T253,V253,X253,-AK253)</f>
        <v>12</v>
      </c>
      <c r="AA253" s="420">
        <f>SUM(O253,Q253,S253,U253,W253,Y253,-AS253)</f>
        <v>28</v>
      </c>
      <c r="AB253" s="421">
        <f>SUM(Z253:AA253)</f>
        <v>40</v>
      </c>
      <c r="AD253" s="134">
        <f t="shared" si="45"/>
        <v>0</v>
      </c>
      <c r="AE253" s="375">
        <f t="shared" si="46"/>
        <v>0</v>
      </c>
      <c r="AF253" s="173">
        <f t="shared" si="47"/>
        <v>12</v>
      </c>
      <c r="AG253" s="173">
        <f t="shared" si="48"/>
        <v>0</v>
      </c>
      <c r="AH253" s="173">
        <f t="shared" si="49"/>
        <v>0</v>
      </c>
      <c r="AI253" s="173">
        <f t="shared" si="50"/>
        <v>0</v>
      </c>
      <c r="AJ253" s="173">
        <f t="shared" si="51"/>
        <v>0</v>
      </c>
      <c r="AK253" s="369">
        <f t="shared" si="52"/>
        <v>0</v>
      </c>
      <c r="AL253" s="173"/>
      <c r="AM253" s="173">
        <f t="shared" si="53"/>
        <v>0</v>
      </c>
      <c r="AN253" s="173">
        <f t="shared" si="54"/>
        <v>28</v>
      </c>
      <c r="AO253" s="173">
        <f t="shared" si="55"/>
        <v>0</v>
      </c>
      <c r="AP253" s="173">
        <f t="shared" si="56"/>
        <v>0</v>
      </c>
      <c r="AQ253" s="173">
        <f t="shared" si="57"/>
        <v>0</v>
      </c>
      <c r="AR253" s="173">
        <f t="shared" si="58"/>
        <v>0</v>
      </c>
      <c r="AS253" s="374">
        <f t="shared" si="59"/>
        <v>0</v>
      </c>
    </row>
    <row r="254" spans="2:45" ht="15">
      <c r="B254" s="516"/>
      <c r="C254" s="348">
        <v>11</v>
      </c>
      <c r="D254" s="143">
        <f>'[8]Tabelle1'!B16</f>
        <v>0</v>
      </c>
      <c r="E254" s="256">
        <f>'[8]Tabelle1'!C16</f>
        <v>0</v>
      </c>
      <c r="F254" s="111">
        <f>'[8]Tabelle1'!D16</f>
        <v>0</v>
      </c>
      <c r="G254" s="131"/>
      <c r="H254" s="131"/>
      <c r="I254" s="112">
        <v>7</v>
      </c>
      <c r="J254" s="153" t="s">
        <v>245</v>
      </c>
      <c r="K254" s="154">
        <v>10.5</v>
      </c>
      <c r="L254" s="155">
        <v>0</v>
      </c>
      <c r="M254" s="147"/>
      <c r="N254" s="419">
        <v>16</v>
      </c>
      <c r="O254" s="420">
        <v>27</v>
      </c>
      <c r="P254" s="420"/>
      <c r="Q254" s="420"/>
      <c r="R254" s="420"/>
      <c r="S254" s="420"/>
      <c r="T254" s="420"/>
      <c r="U254" s="420"/>
      <c r="V254" s="420"/>
      <c r="W254" s="420"/>
      <c r="X254" s="420"/>
      <c r="Y254" s="420"/>
      <c r="Z254" s="419">
        <f>SUM(N254,P254,R254,T254,V254,X254,-AK254)</f>
        <v>16</v>
      </c>
      <c r="AA254" s="420">
        <f>SUM(O254,Q254,S254,U254,W254,Y254,-AS254)</f>
        <v>27</v>
      </c>
      <c r="AB254" s="421">
        <f>SUM(Z254:AA254)</f>
        <v>43</v>
      </c>
      <c r="AD254" s="134">
        <f t="shared" si="45"/>
        <v>0</v>
      </c>
      <c r="AE254" s="375">
        <f t="shared" si="46"/>
        <v>16</v>
      </c>
      <c r="AF254" s="173">
        <f t="shared" si="47"/>
        <v>0</v>
      </c>
      <c r="AG254" s="173">
        <f t="shared" si="48"/>
        <v>0</v>
      </c>
      <c r="AH254" s="173">
        <f t="shared" si="49"/>
        <v>0</v>
      </c>
      <c r="AI254" s="173">
        <f t="shared" si="50"/>
        <v>0</v>
      </c>
      <c r="AJ254" s="173">
        <f t="shared" si="51"/>
        <v>0</v>
      </c>
      <c r="AK254" s="369">
        <f t="shared" si="52"/>
        <v>0</v>
      </c>
      <c r="AL254" s="173"/>
      <c r="AM254" s="173">
        <f t="shared" si="53"/>
        <v>27</v>
      </c>
      <c r="AN254" s="173">
        <f t="shared" si="54"/>
        <v>0</v>
      </c>
      <c r="AO254" s="173">
        <f t="shared" si="55"/>
        <v>0</v>
      </c>
      <c r="AP254" s="173">
        <f t="shared" si="56"/>
        <v>0</v>
      </c>
      <c r="AQ254" s="173">
        <f t="shared" si="57"/>
        <v>0</v>
      </c>
      <c r="AR254" s="173">
        <f t="shared" si="58"/>
        <v>0</v>
      </c>
      <c r="AS254" s="374">
        <f t="shared" si="59"/>
        <v>0</v>
      </c>
    </row>
    <row r="255" spans="2:45" ht="15">
      <c r="B255" s="516"/>
      <c r="C255" s="348">
        <v>12</v>
      </c>
      <c r="D255" s="143">
        <f>'[8]Tabelle1'!B17</f>
        <v>0</v>
      </c>
      <c r="E255" s="256">
        <f>'[8]Tabelle1'!C17</f>
        <v>0</v>
      </c>
      <c r="F255" s="111">
        <f>'[8]Tabelle1'!D17</f>
        <v>0</v>
      </c>
      <c r="G255" s="131"/>
      <c r="H255" s="131"/>
      <c r="I255" s="112">
        <v>7</v>
      </c>
      <c r="J255" s="153" t="s">
        <v>299</v>
      </c>
      <c r="K255" s="154">
        <v>10.3</v>
      </c>
      <c r="L255" s="155">
        <v>0</v>
      </c>
      <c r="M255" s="147"/>
      <c r="N255" s="419"/>
      <c r="O255" s="420"/>
      <c r="P255" s="420">
        <v>18</v>
      </c>
      <c r="Q255" s="420">
        <v>30</v>
      </c>
      <c r="R255" s="420"/>
      <c r="S255" s="420"/>
      <c r="T255" s="420"/>
      <c r="U255" s="420"/>
      <c r="V255" s="420"/>
      <c r="W255" s="420"/>
      <c r="X255" s="420"/>
      <c r="Y255" s="420"/>
      <c r="Z255" s="419">
        <f>SUM(N255,P255,R255,T255,V255,X255,-AK255)</f>
        <v>18</v>
      </c>
      <c r="AA255" s="420">
        <f>SUM(O255,Q255,S255,U255,W255,Y255,-AS255)</f>
        <v>30</v>
      </c>
      <c r="AB255" s="421">
        <f>SUM(Z255:AA255)</f>
        <v>48</v>
      </c>
      <c r="AD255" s="134">
        <f t="shared" si="45"/>
        <v>0</v>
      </c>
      <c r="AE255" s="375">
        <f t="shared" si="46"/>
        <v>0</v>
      </c>
      <c r="AF255" s="173">
        <f t="shared" si="47"/>
        <v>18</v>
      </c>
      <c r="AG255" s="173">
        <f t="shared" si="48"/>
        <v>0</v>
      </c>
      <c r="AH255" s="173">
        <f t="shared" si="49"/>
        <v>0</v>
      </c>
      <c r="AI255" s="173">
        <f t="shared" si="50"/>
        <v>0</v>
      </c>
      <c r="AJ255" s="173">
        <f t="shared" si="51"/>
        <v>0</v>
      </c>
      <c r="AK255" s="369">
        <f t="shared" si="52"/>
        <v>0</v>
      </c>
      <c r="AL255" s="173"/>
      <c r="AM255" s="173">
        <f t="shared" si="53"/>
        <v>0</v>
      </c>
      <c r="AN255" s="173">
        <f t="shared" si="54"/>
        <v>30</v>
      </c>
      <c r="AO255" s="173">
        <f t="shared" si="55"/>
        <v>0</v>
      </c>
      <c r="AP255" s="173">
        <f t="shared" si="56"/>
        <v>0</v>
      </c>
      <c r="AQ255" s="173">
        <f t="shared" si="57"/>
        <v>0</v>
      </c>
      <c r="AR255" s="173">
        <f t="shared" si="58"/>
        <v>0</v>
      </c>
      <c r="AS255" s="374">
        <f t="shared" si="59"/>
        <v>0</v>
      </c>
    </row>
    <row r="256" spans="2:45" ht="15">
      <c r="B256" s="445"/>
      <c r="C256" s="348">
        <v>13</v>
      </c>
      <c r="D256" s="493"/>
      <c r="E256" s="256"/>
      <c r="F256" s="111"/>
      <c r="G256" s="131"/>
      <c r="H256" s="131"/>
      <c r="I256" s="112">
        <v>7</v>
      </c>
      <c r="J256" s="153" t="s">
        <v>297</v>
      </c>
      <c r="K256" s="154">
        <v>7.6</v>
      </c>
      <c r="L256" s="155">
        <v>0</v>
      </c>
      <c r="M256" s="147"/>
      <c r="N256" s="419"/>
      <c r="O256" s="420"/>
      <c r="P256" s="420">
        <v>22</v>
      </c>
      <c r="Q256" s="420">
        <v>30</v>
      </c>
      <c r="R256" s="420"/>
      <c r="S256" s="420"/>
      <c r="T256" s="420"/>
      <c r="U256" s="420"/>
      <c r="V256" s="420"/>
      <c r="W256" s="420"/>
      <c r="X256" s="420"/>
      <c r="Y256" s="420"/>
      <c r="Z256" s="419">
        <f>SUM(N256,P256,R256,T256,V256,X256,-AK256)</f>
        <v>22</v>
      </c>
      <c r="AA256" s="420">
        <f>SUM(O256,Q256,S256,U256,W256,Y256,-AS256)</f>
        <v>30</v>
      </c>
      <c r="AB256" s="421">
        <f>SUM(Z256:AA256)</f>
        <v>52</v>
      </c>
      <c r="AD256" s="134">
        <f t="shared" si="45"/>
        <v>0</v>
      </c>
      <c r="AE256" s="375">
        <f t="shared" si="46"/>
        <v>0</v>
      </c>
      <c r="AF256" s="173">
        <f t="shared" si="47"/>
        <v>22</v>
      </c>
      <c r="AG256" s="173">
        <f t="shared" si="48"/>
        <v>0</v>
      </c>
      <c r="AH256" s="173">
        <f t="shared" si="49"/>
        <v>0</v>
      </c>
      <c r="AI256" s="173">
        <f t="shared" si="50"/>
        <v>0</v>
      </c>
      <c r="AJ256" s="173">
        <f t="shared" si="51"/>
        <v>0</v>
      </c>
      <c r="AK256" s="369">
        <f t="shared" si="52"/>
        <v>0</v>
      </c>
      <c r="AL256" s="173"/>
      <c r="AM256" s="173">
        <f t="shared" si="53"/>
        <v>0</v>
      </c>
      <c r="AN256" s="173">
        <f t="shared" si="54"/>
        <v>30</v>
      </c>
      <c r="AO256" s="173">
        <f t="shared" si="55"/>
        <v>0</v>
      </c>
      <c r="AP256" s="173">
        <f t="shared" si="56"/>
        <v>0</v>
      </c>
      <c r="AQ256" s="173">
        <f t="shared" si="57"/>
        <v>0</v>
      </c>
      <c r="AR256" s="173">
        <f t="shared" si="58"/>
        <v>0</v>
      </c>
      <c r="AS256" s="374">
        <f t="shared" si="59"/>
        <v>0</v>
      </c>
    </row>
    <row r="257" spans="2:45" ht="15.75">
      <c r="B257" s="445"/>
      <c r="C257" s="348">
        <v>14</v>
      </c>
      <c r="D257" s="143"/>
      <c r="E257" s="256"/>
      <c r="F257" s="111"/>
      <c r="G257" s="131"/>
      <c r="H257" s="131"/>
      <c r="I257" s="112">
        <v>7</v>
      </c>
      <c r="J257" s="153" t="s">
        <v>206</v>
      </c>
      <c r="K257" s="154">
        <v>8.3</v>
      </c>
      <c r="L257" s="155">
        <v>0</v>
      </c>
      <c r="M257" s="147"/>
      <c r="N257" s="419">
        <v>19</v>
      </c>
      <c r="O257" s="420">
        <v>27</v>
      </c>
      <c r="P257" s="420">
        <v>18</v>
      </c>
      <c r="Q257" s="420">
        <v>26</v>
      </c>
      <c r="R257" s="420">
        <v>16</v>
      </c>
      <c r="S257" s="420">
        <v>26</v>
      </c>
      <c r="T257" s="420"/>
      <c r="U257" s="420"/>
      <c r="V257" s="420"/>
      <c r="W257" s="420"/>
      <c r="X257" s="420"/>
      <c r="Y257" s="420"/>
      <c r="Z257" s="419">
        <f>SUM(N257,P257,R257,T257,V257,X257,-AK257)</f>
        <v>53</v>
      </c>
      <c r="AA257" s="420">
        <f>SUM(O257,Q257,S257,U257,W257,Y257,-AS257)</f>
        <v>79</v>
      </c>
      <c r="AB257" s="421">
        <f>SUM(Z257:AA257)</f>
        <v>132</v>
      </c>
      <c r="AD257" s="134">
        <f t="shared" si="45"/>
        <v>0</v>
      </c>
      <c r="AE257" s="375">
        <f t="shared" si="46"/>
        <v>19</v>
      </c>
      <c r="AF257" s="173">
        <f t="shared" si="47"/>
        <v>18</v>
      </c>
      <c r="AG257" s="173">
        <f t="shared" si="48"/>
        <v>16</v>
      </c>
      <c r="AH257" s="173">
        <f t="shared" si="49"/>
        <v>0</v>
      </c>
      <c r="AI257" s="173">
        <f t="shared" si="50"/>
        <v>0</v>
      </c>
      <c r="AJ257" s="173">
        <f t="shared" si="51"/>
        <v>0</v>
      </c>
      <c r="AK257" s="369">
        <f t="shared" si="52"/>
        <v>0</v>
      </c>
      <c r="AL257" s="173"/>
      <c r="AM257" s="173">
        <f t="shared" si="53"/>
        <v>27</v>
      </c>
      <c r="AN257" s="173">
        <f t="shared" si="54"/>
        <v>26</v>
      </c>
      <c r="AO257" s="173">
        <f t="shared" si="55"/>
        <v>26</v>
      </c>
      <c r="AP257" s="173">
        <f t="shared" si="56"/>
        <v>0</v>
      </c>
      <c r="AQ257" s="173">
        <f t="shared" si="57"/>
        <v>0</v>
      </c>
      <c r="AR257" s="173">
        <f t="shared" si="58"/>
        <v>0</v>
      </c>
      <c r="AS257" s="374">
        <f t="shared" si="59"/>
        <v>0</v>
      </c>
    </row>
    <row r="258" spans="2:45" ht="15.75">
      <c r="B258" s="445"/>
      <c r="C258" s="348">
        <v>15</v>
      </c>
      <c r="D258" s="143"/>
      <c r="E258" s="256"/>
      <c r="F258" s="111"/>
      <c r="G258" s="131"/>
      <c r="H258" s="131"/>
      <c r="I258" s="112">
        <v>7</v>
      </c>
      <c r="J258" s="153" t="s">
        <v>243</v>
      </c>
      <c r="K258" s="154">
        <v>20</v>
      </c>
      <c r="L258" s="155" t="s">
        <v>242</v>
      </c>
      <c r="M258" s="147"/>
      <c r="N258" s="419">
        <v>11</v>
      </c>
      <c r="O258" s="420">
        <v>26</v>
      </c>
      <c r="P258" s="420">
        <v>10</v>
      </c>
      <c r="Q258" s="420">
        <v>32</v>
      </c>
      <c r="R258" s="420"/>
      <c r="S258" s="420"/>
      <c r="T258" s="420"/>
      <c r="U258" s="420"/>
      <c r="V258" s="420">
        <v>11</v>
      </c>
      <c r="W258" s="420">
        <v>30</v>
      </c>
      <c r="X258" s="420"/>
      <c r="Y258" s="420"/>
      <c r="Z258" s="419">
        <f>SUM(N258,P258,R258,T258,V258,X258,-AK258)</f>
        <v>32</v>
      </c>
      <c r="AA258" s="420">
        <f>SUM(O258,Q258,S258,U258,W258,Y258,-AS258)</f>
        <v>88</v>
      </c>
      <c r="AB258" s="421">
        <f>SUM(Z258:AA258)</f>
        <v>120</v>
      </c>
      <c r="AD258" s="134">
        <f t="shared" si="45"/>
        <v>41</v>
      </c>
      <c r="AE258" s="375">
        <f t="shared" si="46"/>
        <v>11</v>
      </c>
      <c r="AF258" s="173">
        <f t="shared" si="47"/>
        <v>10</v>
      </c>
      <c r="AG258" s="173">
        <f t="shared" si="48"/>
        <v>0</v>
      </c>
      <c r="AH258" s="173">
        <f t="shared" si="49"/>
        <v>0</v>
      </c>
      <c r="AI258" s="173">
        <f t="shared" si="50"/>
        <v>11</v>
      </c>
      <c r="AJ258" s="173">
        <f t="shared" si="51"/>
        <v>0</v>
      </c>
      <c r="AK258" s="369">
        <f t="shared" si="52"/>
        <v>0</v>
      </c>
      <c r="AL258" s="173"/>
      <c r="AM258" s="173">
        <f t="shared" si="53"/>
        <v>26</v>
      </c>
      <c r="AN258" s="173">
        <f t="shared" si="54"/>
        <v>32</v>
      </c>
      <c r="AO258" s="173">
        <f t="shared" si="55"/>
        <v>0</v>
      </c>
      <c r="AP258" s="173">
        <f t="shared" si="56"/>
        <v>0</v>
      </c>
      <c r="AQ258" s="173">
        <f t="shared" si="57"/>
        <v>30</v>
      </c>
      <c r="AR258" s="173">
        <f t="shared" si="58"/>
        <v>0</v>
      </c>
      <c r="AS258" s="374">
        <f t="shared" si="59"/>
        <v>0</v>
      </c>
    </row>
    <row r="259" spans="2:45" ht="15.75">
      <c r="B259" s="445"/>
      <c r="C259" s="348">
        <v>16</v>
      </c>
      <c r="D259" s="143"/>
      <c r="E259" s="256"/>
      <c r="F259" s="111"/>
      <c r="G259" s="131"/>
      <c r="H259" s="131"/>
      <c r="I259" s="112">
        <v>7</v>
      </c>
      <c r="J259" s="153" t="s">
        <v>244</v>
      </c>
      <c r="K259" s="154">
        <v>20.2</v>
      </c>
      <c r="L259" s="155" t="s">
        <v>242</v>
      </c>
      <c r="M259" s="147"/>
      <c r="N259" s="419">
        <v>5</v>
      </c>
      <c r="O259" s="420">
        <v>24</v>
      </c>
      <c r="P259" s="420">
        <v>11</v>
      </c>
      <c r="Q259" s="420">
        <v>33</v>
      </c>
      <c r="R259" s="420"/>
      <c r="S259" s="420"/>
      <c r="T259" s="420"/>
      <c r="U259" s="420"/>
      <c r="V259" s="420"/>
      <c r="W259" s="420"/>
      <c r="X259" s="420"/>
      <c r="Y259" s="420"/>
      <c r="Z259" s="419">
        <f>SUM(N259,P259,R259,T259,V259,X259,-AK259)</f>
        <v>16</v>
      </c>
      <c r="AA259" s="420">
        <f>SUM(O259,Q259,S259,U259,W259,Y259,-AS259)</f>
        <v>57</v>
      </c>
      <c r="AB259" s="421">
        <f>SUM(Z259:AA259)</f>
        <v>73</v>
      </c>
      <c r="AD259" s="134">
        <f t="shared" si="45"/>
        <v>0</v>
      </c>
      <c r="AE259" s="375">
        <f t="shared" si="46"/>
        <v>5</v>
      </c>
      <c r="AF259" s="173">
        <f t="shared" si="47"/>
        <v>11</v>
      </c>
      <c r="AG259" s="173">
        <f t="shared" si="48"/>
        <v>0</v>
      </c>
      <c r="AH259" s="173">
        <f t="shared" si="49"/>
        <v>0</v>
      </c>
      <c r="AI259" s="173">
        <f t="shared" si="50"/>
        <v>0</v>
      </c>
      <c r="AJ259" s="173">
        <f t="shared" si="51"/>
        <v>0</v>
      </c>
      <c r="AK259" s="369">
        <f t="shared" si="52"/>
        <v>0</v>
      </c>
      <c r="AL259" s="173"/>
      <c r="AM259" s="173">
        <f t="shared" si="53"/>
        <v>24</v>
      </c>
      <c r="AN259" s="173">
        <f t="shared" si="54"/>
        <v>33</v>
      </c>
      <c r="AO259" s="173">
        <f t="shared" si="55"/>
        <v>0</v>
      </c>
      <c r="AP259" s="173">
        <f t="shared" si="56"/>
        <v>0</v>
      </c>
      <c r="AQ259" s="173">
        <f t="shared" si="57"/>
        <v>0</v>
      </c>
      <c r="AR259" s="173">
        <f t="shared" si="58"/>
        <v>0</v>
      </c>
      <c r="AS259" s="374">
        <f t="shared" si="59"/>
        <v>0</v>
      </c>
    </row>
    <row r="260" spans="2:45" ht="15.75">
      <c r="B260" s="445"/>
      <c r="C260" s="348">
        <v>17</v>
      </c>
      <c r="D260" s="143"/>
      <c r="E260" s="256"/>
      <c r="F260" s="111"/>
      <c r="G260" s="131"/>
      <c r="H260" s="131"/>
      <c r="I260" s="112">
        <v>7</v>
      </c>
      <c r="J260" s="153" t="s">
        <v>314</v>
      </c>
      <c r="K260" s="154">
        <v>13.3</v>
      </c>
      <c r="L260" s="155">
        <v>0</v>
      </c>
      <c r="M260" s="147"/>
      <c r="N260" s="419"/>
      <c r="O260" s="420"/>
      <c r="P260" s="420">
        <v>20</v>
      </c>
      <c r="Q260" s="420">
        <v>37</v>
      </c>
      <c r="R260" s="420">
        <v>18</v>
      </c>
      <c r="S260" s="420">
        <v>34</v>
      </c>
      <c r="T260" s="420"/>
      <c r="U260" s="420"/>
      <c r="V260" s="420">
        <v>8</v>
      </c>
      <c r="W260" s="420">
        <v>20</v>
      </c>
      <c r="X260" s="420"/>
      <c r="Y260" s="420"/>
      <c r="Z260" s="419">
        <f>SUM(N260,P260,R260,T260,V260,X260,-AK260)</f>
        <v>46</v>
      </c>
      <c r="AA260" s="420">
        <f>SUM(O260,Q260,S260,U260,W260,Y260,-AS260)</f>
        <v>91</v>
      </c>
      <c r="AB260" s="421">
        <f>SUM(Z260:AA260)</f>
        <v>137</v>
      </c>
      <c r="AD260" s="134">
        <f t="shared" si="45"/>
        <v>28</v>
      </c>
      <c r="AE260" s="375">
        <f t="shared" si="46"/>
        <v>0</v>
      </c>
      <c r="AF260" s="173">
        <f t="shared" si="47"/>
        <v>20</v>
      </c>
      <c r="AG260" s="173">
        <f t="shared" si="48"/>
        <v>18</v>
      </c>
      <c r="AH260" s="173">
        <f t="shared" si="49"/>
        <v>0</v>
      </c>
      <c r="AI260" s="173">
        <f t="shared" si="50"/>
        <v>8</v>
      </c>
      <c r="AJ260" s="173">
        <f t="shared" si="51"/>
        <v>0</v>
      </c>
      <c r="AK260" s="369">
        <f t="shared" si="52"/>
        <v>0</v>
      </c>
      <c r="AL260" s="173"/>
      <c r="AM260" s="173">
        <f t="shared" si="53"/>
        <v>0</v>
      </c>
      <c r="AN260" s="173">
        <f t="shared" si="54"/>
        <v>37</v>
      </c>
      <c r="AO260" s="173">
        <f t="shared" si="55"/>
        <v>34</v>
      </c>
      <c r="AP260" s="173">
        <f t="shared" si="56"/>
        <v>0</v>
      </c>
      <c r="AQ260" s="173">
        <f t="shared" si="57"/>
        <v>20</v>
      </c>
      <c r="AR260" s="173">
        <f t="shared" si="58"/>
        <v>0</v>
      </c>
      <c r="AS260" s="374">
        <f t="shared" si="59"/>
        <v>0</v>
      </c>
    </row>
    <row r="261" spans="2:45" ht="15.75">
      <c r="B261" s="445"/>
      <c r="C261" s="348">
        <v>18</v>
      </c>
      <c r="D261" s="143"/>
      <c r="E261" s="256"/>
      <c r="F261" s="111"/>
      <c r="G261" s="131"/>
      <c r="H261" s="131"/>
      <c r="I261" s="112">
        <v>7</v>
      </c>
      <c r="J261" s="153" t="s">
        <v>327</v>
      </c>
      <c r="K261" s="154">
        <v>21.6</v>
      </c>
      <c r="L261" s="155">
        <v>0</v>
      </c>
      <c r="M261" s="147"/>
      <c r="N261" s="419"/>
      <c r="O261" s="420"/>
      <c r="P261" s="420"/>
      <c r="Q261" s="420"/>
      <c r="R261" s="420">
        <v>10</v>
      </c>
      <c r="S261" s="420">
        <v>26</v>
      </c>
      <c r="T261" s="420"/>
      <c r="U261" s="420"/>
      <c r="V261" s="420">
        <v>5</v>
      </c>
      <c r="W261" s="420">
        <v>30</v>
      </c>
      <c r="X261" s="420"/>
      <c r="Y261" s="420"/>
      <c r="Z261" s="419">
        <f>SUM(N261,P261,R261,T261,V261,X261,-AK261)</f>
        <v>15</v>
      </c>
      <c r="AA261" s="420">
        <f>SUM(O261,Q261,S261,U261,W261,Y261,-AS261)</f>
        <v>56</v>
      </c>
      <c r="AB261" s="421">
        <f>SUM(Z261:AA261)</f>
        <v>71</v>
      </c>
      <c r="AD261" s="134">
        <f aca="true" t="shared" si="60" ref="AD261:AD296">IF($N$484="*",SUM(N261:O261),IF($P$484="*",SUM(P261:Q261),IF($R$484="*",SUM(R261:S261),IF($T$484="*",SUM(T261:U261),IF($V$484="*",SUM(V261:W261),IF($X$484="*",SUM(X261:Y261),0))))))</f>
        <v>35</v>
      </c>
      <c r="AE261" s="375">
        <f aca="true" t="shared" si="61" ref="AE261:AE324">N261</f>
        <v>0</v>
      </c>
      <c r="AF261" s="173">
        <f aca="true" t="shared" si="62" ref="AF261:AF324">P261</f>
        <v>0</v>
      </c>
      <c r="AG261" s="173">
        <f aca="true" t="shared" si="63" ref="AG261:AG324">R261</f>
        <v>10</v>
      </c>
      <c r="AH261" s="173">
        <f aca="true" t="shared" si="64" ref="AH261:AH324">T261</f>
        <v>0</v>
      </c>
      <c r="AI261" s="173">
        <f aca="true" t="shared" si="65" ref="AI261:AI324">V261</f>
        <v>5</v>
      </c>
      <c r="AJ261" s="173">
        <f aca="true" t="shared" si="66" ref="AJ261:AJ324">X261</f>
        <v>0</v>
      </c>
      <c r="AK261" s="369">
        <f aca="true" t="shared" si="67" ref="AK261:AK324">SMALL(AE261:AI261,1)</f>
        <v>0</v>
      </c>
      <c r="AL261" s="173"/>
      <c r="AM261" s="173">
        <f aca="true" t="shared" si="68" ref="AM261:AM324">O261</f>
        <v>0</v>
      </c>
      <c r="AN261" s="173">
        <f aca="true" t="shared" si="69" ref="AN261:AN324">Q261</f>
        <v>0</v>
      </c>
      <c r="AO261" s="173">
        <f aca="true" t="shared" si="70" ref="AO261:AO324">S261</f>
        <v>26</v>
      </c>
      <c r="AP261" s="173">
        <f aca="true" t="shared" si="71" ref="AP261:AP324">U261</f>
        <v>0</v>
      </c>
      <c r="AQ261" s="173">
        <f aca="true" t="shared" si="72" ref="AQ261:AQ324">W261</f>
        <v>30</v>
      </c>
      <c r="AR261" s="173">
        <f aca="true" t="shared" si="73" ref="AR261:AR324">Y261</f>
        <v>0</v>
      </c>
      <c r="AS261" s="374">
        <f aca="true" t="shared" si="74" ref="AS261:AS324">SMALL(AM261:AQ261,1)</f>
        <v>0</v>
      </c>
    </row>
    <row r="262" spans="2:45" ht="15.75">
      <c r="B262" s="445"/>
      <c r="C262" s="348">
        <v>19</v>
      </c>
      <c r="D262" s="143"/>
      <c r="E262" s="256"/>
      <c r="F262" s="111"/>
      <c r="G262" s="131"/>
      <c r="H262" s="131"/>
      <c r="I262" s="112">
        <v>7</v>
      </c>
      <c r="J262" s="153" t="s">
        <v>318</v>
      </c>
      <c r="K262" s="154">
        <v>10.9</v>
      </c>
      <c r="L262" s="155"/>
      <c r="M262" s="147"/>
      <c r="N262" s="419"/>
      <c r="O262" s="420"/>
      <c r="P262" s="420">
        <v>23</v>
      </c>
      <c r="Q262" s="420">
        <v>36</v>
      </c>
      <c r="R262" s="420"/>
      <c r="S262" s="420"/>
      <c r="T262" s="420"/>
      <c r="U262" s="420"/>
      <c r="V262" s="420"/>
      <c r="W262" s="420"/>
      <c r="X262" s="420"/>
      <c r="Y262" s="420"/>
      <c r="Z262" s="419">
        <f>SUM(N262,P262,R262,T262,V262,X262,-AK262)</f>
        <v>23</v>
      </c>
      <c r="AA262" s="420">
        <f>SUM(O262,Q262,S262,U262,W262,Y262,-AS262)</f>
        <v>36</v>
      </c>
      <c r="AB262" s="421">
        <f>SUM(Z262:AA262)</f>
        <v>59</v>
      </c>
      <c r="AD262" s="134">
        <f t="shared" si="60"/>
        <v>0</v>
      </c>
      <c r="AE262" s="375">
        <f t="shared" si="61"/>
        <v>0</v>
      </c>
      <c r="AF262" s="173">
        <f t="shared" si="62"/>
        <v>23</v>
      </c>
      <c r="AG262" s="173">
        <f t="shared" si="63"/>
        <v>0</v>
      </c>
      <c r="AH262" s="173">
        <f t="shared" si="64"/>
        <v>0</v>
      </c>
      <c r="AI262" s="173">
        <f t="shared" si="65"/>
        <v>0</v>
      </c>
      <c r="AJ262" s="173">
        <f t="shared" si="66"/>
        <v>0</v>
      </c>
      <c r="AK262" s="369">
        <f t="shared" si="67"/>
        <v>0</v>
      </c>
      <c r="AL262" s="173"/>
      <c r="AM262" s="173">
        <f t="shared" si="68"/>
        <v>0</v>
      </c>
      <c r="AN262" s="173">
        <f t="shared" si="69"/>
        <v>36</v>
      </c>
      <c r="AO262" s="173">
        <f t="shared" si="70"/>
        <v>0</v>
      </c>
      <c r="AP262" s="173">
        <f t="shared" si="71"/>
        <v>0</v>
      </c>
      <c r="AQ262" s="173">
        <f t="shared" si="72"/>
        <v>0</v>
      </c>
      <c r="AR262" s="173">
        <f t="shared" si="73"/>
        <v>0</v>
      </c>
      <c r="AS262" s="374">
        <f t="shared" si="74"/>
        <v>0</v>
      </c>
    </row>
    <row r="263" spans="2:45" ht="17.25">
      <c r="B263" s="445"/>
      <c r="C263" s="348">
        <v>20</v>
      </c>
      <c r="D263" s="143"/>
      <c r="E263" s="256"/>
      <c r="F263" s="111"/>
      <c r="G263" s="131"/>
      <c r="H263" s="131"/>
      <c r="I263" s="112">
        <v>7</v>
      </c>
      <c r="J263" s="153" t="s">
        <v>315</v>
      </c>
      <c r="K263" s="154">
        <v>25.7</v>
      </c>
      <c r="L263" s="155">
        <v>0</v>
      </c>
      <c r="M263" s="147"/>
      <c r="N263" s="419"/>
      <c r="O263" s="420"/>
      <c r="P263" s="420">
        <v>10</v>
      </c>
      <c r="Q263" s="420">
        <v>36</v>
      </c>
      <c r="R263" s="420"/>
      <c r="S263" s="420"/>
      <c r="T263" s="420"/>
      <c r="U263" s="420"/>
      <c r="V263" s="420"/>
      <c r="W263" s="420"/>
      <c r="X263" s="420"/>
      <c r="Y263" s="420"/>
      <c r="Z263" s="419">
        <f>SUM(N263,P263,R263,T263,V263,X263,-AK263)</f>
        <v>10</v>
      </c>
      <c r="AA263" s="420">
        <f>SUM(O263,Q263,S263,U263,W263,Y263,-AS263)</f>
        <v>36</v>
      </c>
      <c r="AB263" s="421">
        <f>SUM(Z263:AA263)</f>
        <v>46</v>
      </c>
      <c r="AD263" s="134">
        <f t="shared" si="60"/>
        <v>0</v>
      </c>
      <c r="AE263" s="375">
        <f t="shared" si="61"/>
        <v>0</v>
      </c>
      <c r="AF263" s="173">
        <f t="shared" si="62"/>
        <v>10</v>
      </c>
      <c r="AG263" s="173">
        <f t="shared" si="63"/>
        <v>0</v>
      </c>
      <c r="AH263" s="173">
        <f t="shared" si="64"/>
        <v>0</v>
      </c>
      <c r="AI263" s="173">
        <f t="shared" si="65"/>
        <v>0</v>
      </c>
      <c r="AJ263" s="173">
        <f t="shared" si="66"/>
        <v>0</v>
      </c>
      <c r="AK263" s="369">
        <f t="shared" si="67"/>
        <v>0</v>
      </c>
      <c r="AL263" s="173"/>
      <c r="AM263" s="173">
        <f t="shared" si="68"/>
        <v>0</v>
      </c>
      <c r="AN263" s="173">
        <f t="shared" si="69"/>
        <v>36</v>
      </c>
      <c r="AO263" s="173">
        <f t="shared" si="70"/>
        <v>0</v>
      </c>
      <c r="AP263" s="173">
        <f t="shared" si="71"/>
        <v>0</v>
      </c>
      <c r="AQ263" s="173">
        <f t="shared" si="72"/>
        <v>0</v>
      </c>
      <c r="AR263" s="173">
        <f t="shared" si="73"/>
        <v>0</v>
      </c>
      <c r="AS263" s="374">
        <f t="shared" si="74"/>
        <v>0</v>
      </c>
    </row>
    <row r="264" spans="2:45" ht="15.75">
      <c r="B264" s="445"/>
      <c r="C264" s="348">
        <v>21</v>
      </c>
      <c r="D264" s="143"/>
      <c r="E264" s="256"/>
      <c r="F264" s="111"/>
      <c r="G264" s="131"/>
      <c r="H264" s="131"/>
      <c r="I264" s="112">
        <v>7</v>
      </c>
      <c r="J264" s="153" t="s">
        <v>334</v>
      </c>
      <c r="K264" s="154">
        <v>8.3</v>
      </c>
      <c r="L264" s="155">
        <v>0</v>
      </c>
      <c r="M264" s="147"/>
      <c r="N264" s="419"/>
      <c r="O264" s="420"/>
      <c r="P264" s="420"/>
      <c r="Q264" s="420"/>
      <c r="R264" s="420"/>
      <c r="S264" s="420"/>
      <c r="T264" s="420"/>
      <c r="U264" s="420"/>
      <c r="V264" s="420"/>
      <c r="W264" s="420"/>
      <c r="X264" s="420"/>
      <c r="Y264" s="420"/>
      <c r="Z264" s="419">
        <f>SUM(N264,P264,R264,T264,V264,X264,-AK264)</f>
        <v>0</v>
      </c>
      <c r="AA264" s="420">
        <f>SUM(O264,Q264,S264,U264,W264,Y264,-AS264)</f>
        <v>0</v>
      </c>
      <c r="AB264" s="421">
        <f>SUM(Z264:AA264)</f>
        <v>0</v>
      </c>
      <c r="AD264" s="134">
        <f t="shared" si="60"/>
        <v>0</v>
      </c>
      <c r="AE264" s="375">
        <f t="shared" si="61"/>
        <v>0</v>
      </c>
      <c r="AF264" s="173">
        <f t="shared" si="62"/>
        <v>0</v>
      </c>
      <c r="AG264" s="173">
        <f t="shared" si="63"/>
        <v>0</v>
      </c>
      <c r="AH264" s="173">
        <f t="shared" si="64"/>
        <v>0</v>
      </c>
      <c r="AI264" s="173">
        <f t="shared" si="65"/>
        <v>0</v>
      </c>
      <c r="AJ264" s="173">
        <f t="shared" si="66"/>
        <v>0</v>
      </c>
      <c r="AK264" s="369">
        <f t="shared" si="67"/>
        <v>0</v>
      </c>
      <c r="AL264" s="173"/>
      <c r="AM264" s="173">
        <f t="shared" si="68"/>
        <v>0</v>
      </c>
      <c r="AN264" s="173">
        <f t="shared" si="69"/>
        <v>0</v>
      </c>
      <c r="AO264" s="173">
        <f t="shared" si="70"/>
        <v>0</v>
      </c>
      <c r="AP264" s="173">
        <f t="shared" si="71"/>
        <v>0</v>
      </c>
      <c r="AQ264" s="173">
        <f t="shared" si="72"/>
        <v>0</v>
      </c>
      <c r="AR264" s="173">
        <f t="shared" si="73"/>
        <v>0</v>
      </c>
      <c r="AS264" s="374">
        <f t="shared" si="74"/>
        <v>0</v>
      </c>
    </row>
    <row r="265" spans="2:45" ht="18" thickBot="1">
      <c r="B265" s="445"/>
      <c r="C265" s="348">
        <v>22</v>
      </c>
      <c r="D265" s="143"/>
      <c r="E265" s="256"/>
      <c r="F265" s="111"/>
      <c r="G265" s="131"/>
      <c r="H265" s="131"/>
      <c r="I265" s="112">
        <v>7</v>
      </c>
      <c r="J265" s="153" t="s">
        <v>326</v>
      </c>
      <c r="K265" s="154">
        <v>16.9</v>
      </c>
      <c r="L265" s="155" t="s">
        <v>242</v>
      </c>
      <c r="M265" s="147"/>
      <c r="N265" s="419"/>
      <c r="O265" s="420"/>
      <c r="P265" s="420"/>
      <c r="Q265" s="420"/>
      <c r="R265" s="420">
        <v>12</v>
      </c>
      <c r="S265" s="420">
        <v>26</v>
      </c>
      <c r="T265" s="420"/>
      <c r="U265" s="420"/>
      <c r="V265" s="420"/>
      <c r="W265" s="420"/>
      <c r="X265" s="420"/>
      <c r="Y265" s="420"/>
      <c r="Z265" s="419">
        <f>SUM(N265,P265,R265,T265,V265,X265,-AK265)</f>
        <v>12</v>
      </c>
      <c r="AA265" s="420">
        <f>SUM(O265,Q265,S265,U265,W265,Y265,-AS265)</f>
        <v>26</v>
      </c>
      <c r="AB265" s="421">
        <f>SUM(Z265:AA265)</f>
        <v>38</v>
      </c>
      <c r="AD265" s="134">
        <f t="shared" si="60"/>
        <v>0</v>
      </c>
      <c r="AE265" s="375">
        <f t="shared" si="61"/>
        <v>0</v>
      </c>
      <c r="AF265" s="173">
        <f t="shared" si="62"/>
        <v>0</v>
      </c>
      <c r="AG265" s="173">
        <f t="shared" si="63"/>
        <v>12</v>
      </c>
      <c r="AH265" s="173">
        <f t="shared" si="64"/>
        <v>0</v>
      </c>
      <c r="AI265" s="173">
        <f t="shared" si="65"/>
        <v>0</v>
      </c>
      <c r="AJ265" s="173">
        <f t="shared" si="66"/>
        <v>0</v>
      </c>
      <c r="AK265" s="369">
        <f t="shared" si="67"/>
        <v>0</v>
      </c>
      <c r="AL265" s="173"/>
      <c r="AM265" s="173">
        <f t="shared" si="68"/>
        <v>0</v>
      </c>
      <c r="AN265" s="173">
        <f t="shared" si="69"/>
        <v>0</v>
      </c>
      <c r="AO265" s="173">
        <f t="shared" si="70"/>
        <v>26</v>
      </c>
      <c r="AP265" s="173">
        <f t="shared" si="71"/>
        <v>0</v>
      </c>
      <c r="AQ265" s="173">
        <f t="shared" si="72"/>
        <v>0</v>
      </c>
      <c r="AR265" s="173">
        <f t="shared" si="73"/>
        <v>0</v>
      </c>
      <c r="AS265" s="374">
        <f t="shared" si="74"/>
        <v>0</v>
      </c>
    </row>
    <row r="266" spans="2:45" ht="18" hidden="1" thickBot="1">
      <c r="B266" s="445"/>
      <c r="C266" s="348">
        <v>23</v>
      </c>
      <c r="D266" s="143"/>
      <c r="E266" s="256"/>
      <c r="F266" s="111"/>
      <c r="G266" s="131"/>
      <c r="H266" s="131"/>
      <c r="I266" s="112">
        <v>7</v>
      </c>
      <c r="J266" s="153"/>
      <c r="K266" s="154"/>
      <c r="L266" s="155"/>
      <c r="M266" s="147"/>
      <c r="N266" s="419"/>
      <c r="O266" s="420"/>
      <c r="P266" s="420"/>
      <c r="Q266" s="420"/>
      <c r="R266" s="420"/>
      <c r="S266" s="420"/>
      <c r="T266" s="420"/>
      <c r="U266" s="420"/>
      <c r="V266" s="420"/>
      <c r="W266" s="420"/>
      <c r="X266" s="420"/>
      <c r="Y266" s="420"/>
      <c r="Z266" s="419">
        <f>SUM(N266,P266,R266,T266,V266,X266,-AK266)</f>
        <v>0</v>
      </c>
      <c r="AA266" s="420">
        <f>SUM(O266,Q266,S266,U266,W266,Y266,-AS266)</f>
        <v>0</v>
      </c>
      <c r="AB266" s="421">
        <f>SUM(Z266:AA266)</f>
        <v>0</v>
      </c>
      <c r="AD266" s="134">
        <f t="shared" si="60"/>
        <v>0</v>
      </c>
      <c r="AE266" s="375">
        <f t="shared" si="61"/>
        <v>0</v>
      </c>
      <c r="AF266" s="173">
        <f t="shared" si="62"/>
        <v>0</v>
      </c>
      <c r="AG266" s="173">
        <f t="shared" si="63"/>
        <v>0</v>
      </c>
      <c r="AH266" s="173">
        <f t="shared" si="64"/>
        <v>0</v>
      </c>
      <c r="AI266" s="173">
        <f t="shared" si="65"/>
        <v>0</v>
      </c>
      <c r="AJ266" s="173">
        <f t="shared" si="66"/>
        <v>0</v>
      </c>
      <c r="AK266" s="369">
        <f t="shared" si="67"/>
        <v>0</v>
      </c>
      <c r="AL266" s="173"/>
      <c r="AM266" s="173">
        <f t="shared" si="68"/>
        <v>0</v>
      </c>
      <c r="AN266" s="173">
        <f t="shared" si="69"/>
        <v>0</v>
      </c>
      <c r="AO266" s="173">
        <f t="shared" si="70"/>
        <v>0</v>
      </c>
      <c r="AP266" s="173">
        <f t="shared" si="71"/>
        <v>0</v>
      </c>
      <c r="AQ266" s="173">
        <f t="shared" si="72"/>
        <v>0</v>
      </c>
      <c r="AR266" s="173">
        <f t="shared" si="73"/>
        <v>0</v>
      </c>
      <c r="AS266" s="374">
        <f t="shared" si="74"/>
        <v>0</v>
      </c>
    </row>
    <row r="267" spans="2:45" ht="18" hidden="1" thickBot="1">
      <c r="B267" s="445"/>
      <c r="C267" s="348">
        <v>24</v>
      </c>
      <c r="D267" s="143"/>
      <c r="E267" s="256"/>
      <c r="F267" s="111"/>
      <c r="G267" s="131"/>
      <c r="H267" s="131"/>
      <c r="I267" s="112">
        <v>7</v>
      </c>
      <c r="J267" s="153"/>
      <c r="K267" s="154"/>
      <c r="L267" s="155"/>
      <c r="M267" s="147"/>
      <c r="N267" s="419"/>
      <c r="O267" s="420"/>
      <c r="P267" s="420"/>
      <c r="Q267" s="420"/>
      <c r="R267" s="420"/>
      <c r="S267" s="420"/>
      <c r="T267" s="420"/>
      <c r="U267" s="420"/>
      <c r="V267" s="420"/>
      <c r="W267" s="420"/>
      <c r="X267" s="420"/>
      <c r="Y267" s="420"/>
      <c r="Z267" s="419">
        <f>SUM(N267,P267,R267,T267,V267,X267,-AK267)</f>
        <v>0</v>
      </c>
      <c r="AA267" s="420">
        <f>SUM(O267,Q267,S267,U267,W267,Y267,-AS267)</f>
        <v>0</v>
      </c>
      <c r="AB267" s="421">
        <f>SUM(Z267:AA267)</f>
        <v>0</v>
      </c>
      <c r="AD267" s="134">
        <f t="shared" si="60"/>
        <v>0</v>
      </c>
      <c r="AE267" s="375">
        <f t="shared" si="61"/>
        <v>0</v>
      </c>
      <c r="AF267" s="173">
        <f t="shared" si="62"/>
        <v>0</v>
      </c>
      <c r="AG267" s="173">
        <f t="shared" si="63"/>
        <v>0</v>
      </c>
      <c r="AH267" s="173">
        <f t="shared" si="64"/>
        <v>0</v>
      </c>
      <c r="AI267" s="173">
        <f t="shared" si="65"/>
        <v>0</v>
      </c>
      <c r="AJ267" s="173">
        <f t="shared" si="66"/>
        <v>0</v>
      </c>
      <c r="AK267" s="369">
        <f t="shared" si="67"/>
        <v>0</v>
      </c>
      <c r="AL267" s="173"/>
      <c r="AM267" s="173">
        <f t="shared" si="68"/>
        <v>0</v>
      </c>
      <c r="AN267" s="173">
        <f t="shared" si="69"/>
        <v>0</v>
      </c>
      <c r="AO267" s="173">
        <f t="shared" si="70"/>
        <v>0</v>
      </c>
      <c r="AP267" s="173">
        <f t="shared" si="71"/>
        <v>0</v>
      </c>
      <c r="AQ267" s="173">
        <f t="shared" si="72"/>
        <v>0</v>
      </c>
      <c r="AR267" s="173">
        <f t="shared" si="73"/>
        <v>0</v>
      </c>
      <c r="AS267" s="374">
        <f t="shared" si="74"/>
        <v>0</v>
      </c>
    </row>
    <row r="268" spans="2:45" ht="18" hidden="1" thickBot="1">
      <c r="B268" s="445"/>
      <c r="C268" s="348">
        <v>25</v>
      </c>
      <c r="D268" s="143"/>
      <c r="E268" s="256"/>
      <c r="F268" s="111"/>
      <c r="G268" s="131"/>
      <c r="H268" s="131"/>
      <c r="I268" s="112">
        <v>7</v>
      </c>
      <c r="J268" s="153"/>
      <c r="K268" s="154"/>
      <c r="L268" s="155"/>
      <c r="M268" s="147"/>
      <c r="N268" s="419"/>
      <c r="O268" s="420"/>
      <c r="P268" s="420"/>
      <c r="Q268" s="420"/>
      <c r="R268" s="420"/>
      <c r="S268" s="420"/>
      <c r="T268" s="420"/>
      <c r="U268" s="420"/>
      <c r="V268" s="420"/>
      <c r="W268" s="420"/>
      <c r="X268" s="420"/>
      <c r="Y268" s="420"/>
      <c r="Z268" s="419">
        <f>SUM(N268,P268,R268,T268,V268,X268,-AK268)</f>
        <v>0</v>
      </c>
      <c r="AA268" s="420">
        <f>SUM(O268,Q268,S268,U268,W268,Y268,-AS268)</f>
        <v>0</v>
      </c>
      <c r="AB268" s="421">
        <f>SUM(Z268:AA268)</f>
        <v>0</v>
      </c>
      <c r="AD268" s="134">
        <f t="shared" si="60"/>
        <v>0</v>
      </c>
      <c r="AE268" s="375">
        <f t="shared" si="61"/>
        <v>0</v>
      </c>
      <c r="AF268" s="173">
        <f t="shared" si="62"/>
        <v>0</v>
      </c>
      <c r="AG268" s="173">
        <f t="shared" si="63"/>
        <v>0</v>
      </c>
      <c r="AH268" s="173">
        <f t="shared" si="64"/>
        <v>0</v>
      </c>
      <c r="AI268" s="173">
        <f t="shared" si="65"/>
        <v>0</v>
      </c>
      <c r="AJ268" s="173">
        <f t="shared" si="66"/>
        <v>0</v>
      </c>
      <c r="AK268" s="369">
        <f t="shared" si="67"/>
        <v>0</v>
      </c>
      <c r="AL268" s="173"/>
      <c r="AM268" s="173">
        <f t="shared" si="68"/>
        <v>0</v>
      </c>
      <c r="AN268" s="173">
        <f t="shared" si="69"/>
        <v>0</v>
      </c>
      <c r="AO268" s="173">
        <f t="shared" si="70"/>
        <v>0</v>
      </c>
      <c r="AP268" s="173">
        <f t="shared" si="71"/>
        <v>0</v>
      </c>
      <c r="AQ268" s="173">
        <f t="shared" si="72"/>
        <v>0</v>
      </c>
      <c r="AR268" s="173">
        <f t="shared" si="73"/>
        <v>0</v>
      </c>
      <c r="AS268" s="374">
        <f t="shared" si="74"/>
        <v>0</v>
      </c>
    </row>
    <row r="269" spans="2:45" ht="18" hidden="1" thickBot="1">
      <c r="B269" s="445"/>
      <c r="C269" s="348">
        <v>26</v>
      </c>
      <c r="D269" s="143"/>
      <c r="E269" s="256"/>
      <c r="F269" s="111"/>
      <c r="G269" s="131"/>
      <c r="H269" s="131"/>
      <c r="I269" s="112">
        <v>7</v>
      </c>
      <c r="J269" s="153"/>
      <c r="K269" s="154"/>
      <c r="L269" s="155"/>
      <c r="M269" s="147"/>
      <c r="N269" s="419"/>
      <c r="O269" s="420"/>
      <c r="P269" s="420"/>
      <c r="Q269" s="420"/>
      <c r="R269" s="420"/>
      <c r="S269" s="420"/>
      <c r="T269" s="420"/>
      <c r="U269" s="420"/>
      <c r="V269" s="420"/>
      <c r="W269" s="420"/>
      <c r="X269" s="420"/>
      <c r="Y269" s="420"/>
      <c r="Z269" s="419">
        <f>SUM(N269,P269,R269,T269,V269,X269,-AK269)</f>
        <v>0</v>
      </c>
      <c r="AA269" s="420">
        <f>SUM(O269,Q269,S269,U269,W269,Y269,-AS269)</f>
        <v>0</v>
      </c>
      <c r="AB269" s="421">
        <f>SUM(Z269:AA269)</f>
        <v>0</v>
      </c>
      <c r="AD269" s="134">
        <f t="shared" si="60"/>
        <v>0</v>
      </c>
      <c r="AE269" s="375">
        <f t="shared" si="61"/>
        <v>0</v>
      </c>
      <c r="AF269" s="173">
        <f t="shared" si="62"/>
        <v>0</v>
      </c>
      <c r="AG269" s="173">
        <f t="shared" si="63"/>
        <v>0</v>
      </c>
      <c r="AH269" s="173">
        <f t="shared" si="64"/>
        <v>0</v>
      </c>
      <c r="AI269" s="173">
        <f t="shared" si="65"/>
        <v>0</v>
      </c>
      <c r="AJ269" s="173">
        <f t="shared" si="66"/>
        <v>0</v>
      </c>
      <c r="AK269" s="369">
        <f t="shared" si="67"/>
        <v>0</v>
      </c>
      <c r="AL269" s="173"/>
      <c r="AM269" s="173">
        <f t="shared" si="68"/>
        <v>0</v>
      </c>
      <c r="AN269" s="173">
        <f t="shared" si="69"/>
        <v>0</v>
      </c>
      <c r="AO269" s="173">
        <f t="shared" si="70"/>
        <v>0</v>
      </c>
      <c r="AP269" s="173">
        <f t="shared" si="71"/>
        <v>0</v>
      </c>
      <c r="AQ269" s="173">
        <f t="shared" si="72"/>
        <v>0</v>
      </c>
      <c r="AR269" s="173">
        <f t="shared" si="73"/>
        <v>0</v>
      </c>
      <c r="AS269" s="374">
        <f t="shared" si="74"/>
        <v>0</v>
      </c>
    </row>
    <row r="270" spans="2:45" ht="18" hidden="1" thickBot="1">
      <c r="B270" s="445"/>
      <c r="C270" s="348">
        <v>27</v>
      </c>
      <c r="D270" s="143"/>
      <c r="E270" s="256"/>
      <c r="F270" s="111"/>
      <c r="G270" s="131"/>
      <c r="H270" s="131"/>
      <c r="I270" s="112">
        <v>7</v>
      </c>
      <c r="J270" s="153"/>
      <c r="K270" s="154"/>
      <c r="L270" s="155"/>
      <c r="M270" s="147"/>
      <c r="N270" s="419"/>
      <c r="O270" s="420"/>
      <c r="P270" s="420"/>
      <c r="Q270" s="420"/>
      <c r="R270" s="420"/>
      <c r="S270" s="420"/>
      <c r="T270" s="420"/>
      <c r="U270" s="420"/>
      <c r="V270" s="420"/>
      <c r="W270" s="420"/>
      <c r="X270" s="420"/>
      <c r="Y270" s="420"/>
      <c r="Z270" s="419">
        <f>SUM(N270,P270,R270,T270,V270,X270,-AK270)</f>
        <v>0</v>
      </c>
      <c r="AA270" s="420">
        <f>SUM(O270,Q270,S270,U270,W270,Y270,-AS270)</f>
        <v>0</v>
      </c>
      <c r="AB270" s="421">
        <f>SUM(Z270:AA270)</f>
        <v>0</v>
      </c>
      <c r="AD270" s="134">
        <f t="shared" si="60"/>
        <v>0</v>
      </c>
      <c r="AE270" s="375">
        <f t="shared" si="61"/>
        <v>0</v>
      </c>
      <c r="AF270" s="173">
        <f t="shared" si="62"/>
        <v>0</v>
      </c>
      <c r="AG270" s="173">
        <f t="shared" si="63"/>
        <v>0</v>
      </c>
      <c r="AH270" s="173">
        <f t="shared" si="64"/>
        <v>0</v>
      </c>
      <c r="AI270" s="173">
        <f t="shared" si="65"/>
        <v>0</v>
      </c>
      <c r="AJ270" s="173">
        <f t="shared" si="66"/>
        <v>0</v>
      </c>
      <c r="AK270" s="369">
        <f t="shared" si="67"/>
        <v>0</v>
      </c>
      <c r="AL270" s="173"/>
      <c r="AM270" s="173">
        <f t="shared" si="68"/>
        <v>0</v>
      </c>
      <c r="AN270" s="173">
        <f t="shared" si="69"/>
        <v>0</v>
      </c>
      <c r="AO270" s="173">
        <f t="shared" si="70"/>
        <v>0</v>
      </c>
      <c r="AP270" s="173">
        <f t="shared" si="71"/>
        <v>0</v>
      </c>
      <c r="AQ270" s="173">
        <f t="shared" si="72"/>
        <v>0</v>
      </c>
      <c r="AR270" s="173">
        <f t="shared" si="73"/>
        <v>0</v>
      </c>
      <c r="AS270" s="374">
        <f t="shared" si="74"/>
        <v>0</v>
      </c>
    </row>
    <row r="271" spans="2:45" ht="18" hidden="1" thickBot="1">
      <c r="B271" s="445"/>
      <c r="C271" s="348">
        <v>28</v>
      </c>
      <c r="D271" s="143"/>
      <c r="E271" s="256"/>
      <c r="F271" s="111"/>
      <c r="G271" s="131"/>
      <c r="H271" s="131"/>
      <c r="I271" s="112">
        <v>7</v>
      </c>
      <c r="J271" s="153"/>
      <c r="K271" s="154"/>
      <c r="L271" s="155"/>
      <c r="M271" s="147"/>
      <c r="N271" s="419"/>
      <c r="O271" s="420"/>
      <c r="P271" s="420"/>
      <c r="Q271" s="420"/>
      <c r="R271" s="420"/>
      <c r="S271" s="420"/>
      <c r="T271" s="420"/>
      <c r="U271" s="420"/>
      <c r="V271" s="420"/>
      <c r="W271" s="420"/>
      <c r="X271" s="420"/>
      <c r="Y271" s="420"/>
      <c r="Z271" s="419">
        <f>SUM(N271,P271,R271,T271,V271,X271,-AK271)</f>
        <v>0</v>
      </c>
      <c r="AA271" s="420">
        <f>SUM(O271,Q271,S271,U271,W271,Y271,-AS271)</f>
        <v>0</v>
      </c>
      <c r="AB271" s="421">
        <f>SUM(Z271:AA271)</f>
        <v>0</v>
      </c>
      <c r="AD271" s="134">
        <f t="shared" si="60"/>
        <v>0</v>
      </c>
      <c r="AE271" s="375">
        <f t="shared" si="61"/>
        <v>0</v>
      </c>
      <c r="AF271" s="173">
        <f t="shared" si="62"/>
        <v>0</v>
      </c>
      <c r="AG271" s="173">
        <f t="shared" si="63"/>
        <v>0</v>
      </c>
      <c r="AH271" s="173">
        <f t="shared" si="64"/>
        <v>0</v>
      </c>
      <c r="AI271" s="173">
        <f t="shared" si="65"/>
        <v>0</v>
      </c>
      <c r="AJ271" s="173">
        <f t="shared" si="66"/>
        <v>0</v>
      </c>
      <c r="AK271" s="369">
        <f t="shared" si="67"/>
        <v>0</v>
      </c>
      <c r="AL271" s="173"/>
      <c r="AM271" s="173">
        <f t="shared" si="68"/>
        <v>0</v>
      </c>
      <c r="AN271" s="173">
        <f t="shared" si="69"/>
        <v>0</v>
      </c>
      <c r="AO271" s="173">
        <f t="shared" si="70"/>
        <v>0</v>
      </c>
      <c r="AP271" s="173">
        <f t="shared" si="71"/>
        <v>0</v>
      </c>
      <c r="AQ271" s="173">
        <f t="shared" si="72"/>
        <v>0</v>
      </c>
      <c r="AR271" s="173">
        <f t="shared" si="73"/>
        <v>0</v>
      </c>
      <c r="AS271" s="374">
        <f t="shared" si="74"/>
        <v>0</v>
      </c>
    </row>
    <row r="272" spans="2:45" ht="18" hidden="1" thickBot="1">
      <c r="B272" s="445"/>
      <c r="C272" s="348">
        <v>29</v>
      </c>
      <c r="D272" s="143"/>
      <c r="E272" s="256"/>
      <c r="F272" s="111"/>
      <c r="G272" s="131"/>
      <c r="H272" s="131"/>
      <c r="I272" s="112">
        <v>7</v>
      </c>
      <c r="J272" s="153"/>
      <c r="K272" s="154"/>
      <c r="L272" s="155"/>
      <c r="M272" s="147"/>
      <c r="N272" s="419"/>
      <c r="O272" s="420"/>
      <c r="P272" s="420"/>
      <c r="Q272" s="420"/>
      <c r="R272" s="420"/>
      <c r="S272" s="420"/>
      <c r="T272" s="420"/>
      <c r="U272" s="420"/>
      <c r="V272" s="420"/>
      <c r="W272" s="420"/>
      <c r="X272" s="420"/>
      <c r="Y272" s="420"/>
      <c r="Z272" s="419">
        <f>SUM(N272,P272,R272,T272,V272,X272,-AK272)</f>
        <v>0</v>
      </c>
      <c r="AA272" s="420">
        <f>SUM(O272,Q272,S272,U272,W272,Y272,-AS272)</f>
        <v>0</v>
      </c>
      <c r="AB272" s="421">
        <f>SUM(Z272:AA272)</f>
        <v>0</v>
      </c>
      <c r="AD272" s="134">
        <f t="shared" si="60"/>
        <v>0</v>
      </c>
      <c r="AE272" s="375">
        <f t="shared" si="61"/>
        <v>0</v>
      </c>
      <c r="AF272" s="173">
        <f t="shared" si="62"/>
        <v>0</v>
      </c>
      <c r="AG272" s="173">
        <f t="shared" si="63"/>
        <v>0</v>
      </c>
      <c r="AH272" s="173">
        <f t="shared" si="64"/>
        <v>0</v>
      </c>
      <c r="AI272" s="173">
        <f t="shared" si="65"/>
        <v>0</v>
      </c>
      <c r="AJ272" s="173">
        <f t="shared" si="66"/>
        <v>0</v>
      </c>
      <c r="AK272" s="369">
        <f t="shared" si="67"/>
        <v>0</v>
      </c>
      <c r="AL272" s="173"/>
      <c r="AM272" s="173">
        <f t="shared" si="68"/>
        <v>0</v>
      </c>
      <c r="AN272" s="173">
        <f t="shared" si="69"/>
        <v>0</v>
      </c>
      <c r="AO272" s="173">
        <f t="shared" si="70"/>
        <v>0</v>
      </c>
      <c r="AP272" s="173">
        <f t="shared" si="71"/>
        <v>0</v>
      </c>
      <c r="AQ272" s="173">
        <f t="shared" si="72"/>
        <v>0</v>
      </c>
      <c r="AR272" s="173">
        <f t="shared" si="73"/>
        <v>0</v>
      </c>
      <c r="AS272" s="374">
        <f t="shared" si="74"/>
        <v>0</v>
      </c>
    </row>
    <row r="273" spans="2:45" ht="18" hidden="1" thickBot="1">
      <c r="B273" s="445"/>
      <c r="C273" s="348">
        <v>30</v>
      </c>
      <c r="D273" s="143"/>
      <c r="E273" s="256"/>
      <c r="F273" s="111"/>
      <c r="G273" s="131"/>
      <c r="H273" s="131"/>
      <c r="I273" s="112">
        <v>7</v>
      </c>
      <c r="J273" s="153"/>
      <c r="K273" s="154"/>
      <c r="L273" s="155"/>
      <c r="M273" s="147"/>
      <c r="N273" s="419"/>
      <c r="O273" s="420"/>
      <c r="P273" s="420"/>
      <c r="Q273" s="420"/>
      <c r="R273" s="420"/>
      <c r="S273" s="420"/>
      <c r="T273" s="420"/>
      <c r="U273" s="420"/>
      <c r="V273" s="420"/>
      <c r="W273" s="420"/>
      <c r="X273" s="420"/>
      <c r="Y273" s="420"/>
      <c r="Z273" s="419">
        <f>SUM(N273,P273,R273,T273,V273,X273,-AK273)</f>
        <v>0</v>
      </c>
      <c r="AA273" s="420">
        <f>SUM(O273,Q273,S273,U273,W273,Y273,-AS273)</f>
        <v>0</v>
      </c>
      <c r="AB273" s="421">
        <f>SUM(Z273:AA273)</f>
        <v>0</v>
      </c>
      <c r="AD273" s="134">
        <f t="shared" si="60"/>
        <v>0</v>
      </c>
      <c r="AE273" s="375">
        <f t="shared" si="61"/>
        <v>0</v>
      </c>
      <c r="AF273" s="173">
        <f t="shared" si="62"/>
        <v>0</v>
      </c>
      <c r="AG273" s="173">
        <f t="shared" si="63"/>
        <v>0</v>
      </c>
      <c r="AH273" s="173">
        <f t="shared" si="64"/>
        <v>0</v>
      </c>
      <c r="AI273" s="173">
        <f t="shared" si="65"/>
        <v>0</v>
      </c>
      <c r="AJ273" s="173">
        <f t="shared" si="66"/>
        <v>0</v>
      </c>
      <c r="AK273" s="369">
        <f t="shared" si="67"/>
        <v>0</v>
      </c>
      <c r="AL273" s="173"/>
      <c r="AM273" s="173">
        <f t="shared" si="68"/>
        <v>0</v>
      </c>
      <c r="AN273" s="173">
        <f t="shared" si="69"/>
        <v>0</v>
      </c>
      <c r="AO273" s="173">
        <f t="shared" si="70"/>
        <v>0</v>
      </c>
      <c r="AP273" s="173">
        <f t="shared" si="71"/>
        <v>0</v>
      </c>
      <c r="AQ273" s="173">
        <f t="shared" si="72"/>
        <v>0</v>
      </c>
      <c r="AR273" s="173">
        <f t="shared" si="73"/>
        <v>0</v>
      </c>
      <c r="AS273" s="374">
        <f t="shared" si="74"/>
        <v>0</v>
      </c>
    </row>
    <row r="274" spans="2:45" ht="16.5" hidden="1" thickBot="1">
      <c r="B274" s="445"/>
      <c r="C274" s="348">
        <v>31</v>
      </c>
      <c r="D274" s="143"/>
      <c r="E274" s="256"/>
      <c r="F274" s="111"/>
      <c r="G274" s="131"/>
      <c r="H274" s="131"/>
      <c r="I274" s="112">
        <v>7</v>
      </c>
      <c r="J274" s="153"/>
      <c r="K274" s="154"/>
      <c r="L274" s="155"/>
      <c r="M274" s="147"/>
      <c r="N274" s="419"/>
      <c r="O274" s="420"/>
      <c r="P274" s="420"/>
      <c r="Q274" s="420"/>
      <c r="R274" s="420"/>
      <c r="S274" s="420"/>
      <c r="T274" s="420"/>
      <c r="U274" s="420"/>
      <c r="V274" s="420"/>
      <c r="W274" s="420"/>
      <c r="X274" s="420"/>
      <c r="Y274" s="420"/>
      <c r="Z274" s="419">
        <f>SUM(N274,P274,R274,T274,V274,X274,-AK274)</f>
        <v>0</v>
      </c>
      <c r="AA274" s="420">
        <f>SUM(O274,Q274,S274,U274,W274,Y274,-AS274)</f>
        <v>0</v>
      </c>
      <c r="AB274" s="421">
        <f>SUM(Z274:AA274)</f>
        <v>0</v>
      </c>
      <c r="AD274" s="134">
        <f t="shared" si="60"/>
        <v>0</v>
      </c>
      <c r="AE274" s="375">
        <f t="shared" si="61"/>
        <v>0</v>
      </c>
      <c r="AF274" s="173">
        <f t="shared" si="62"/>
        <v>0</v>
      </c>
      <c r="AG274" s="173">
        <f t="shared" si="63"/>
        <v>0</v>
      </c>
      <c r="AH274" s="173">
        <f t="shared" si="64"/>
        <v>0</v>
      </c>
      <c r="AI274" s="173">
        <f t="shared" si="65"/>
        <v>0</v>
      </c>
      <c r="AJ274" s="173">
        <f t="shared" si="66"/>
        <v>0</v>
      </c>
      <c r="AK274" s="369">
        <f t="shared" si="67"/>
        <v>0</v>
      </c>
      <c r="AL274" s="173"/>
      <c r="AM274" s="173">
        <f t="shared" si="68"/>
        <v>0</v>
      </c>
      <c r="AN274" s="173">
        <f t="shared" si="69"/>
        <v>0</v>
      </c>
      <c r="AO274" s="173">
        <f t="shared" si="70"/>
        <v>0</v>
      </c>
      <c r="AP274" s="173">
        <f t="shared" si="71"/>
        <v>0</v>
      </c>
      <c r="AQ274" s="173">
        <f t="shared" si="72"/>
        <v>0</v>
      </c>
      <c r="AR274" s="173">
        <f t="shared" si="73"/>
        <v>0</v>
      </c>
      <c r="AS274" s="374">
        <f t="shared" si="74"/>
        <v>0</v>
      </c>
    </row>
    <row r="275" spans="2:45" ht="18" hidden="1" thickBot="1">
      <c r="B275" s="445"/>
      <c r="C275" s="348">
        <v>32</v>
      </c>
      <c r="D275" s="143"/>
      <c r="E275" s="256"/>
      <c r="F275" s="111"/>
      <c r="G275" s="131"/>
      <c r="H275" s="131"/>
      <c r="I275" s="112">
        <v>7</v>
      </c>
      <c r="J275" s="153"/>
      <c r="K275" s="154"/>
      <c r="L275" s="155"/>
      <c r="M275" s="147"/>
      <c r="N275" s="419"/>
      <c r="O275" s="420"/>
      <c r="P275" s="420"/>
      <c r="Q275" s="420"/>
      <c r="R275" s="420"/>
      <c r="S275" s="420"/>
      <c r="T275" s="420"/>
      <c r="U275" s="420"/>
      <c r="V275" s="420"/>
      <c r="W275" s="420"/>
      <c r="X275" s="420"/>
      <c r="Y275" s="420"/>
      <c r="Z275" s="419">
        <f>SUM(N275,P275,R275,T275,V275,X275,-AK275)</f>
        <v>0</v>
      </c>
      <c r="AA275" s="420">
        <f>SUM(O275,Q275,S275,U275,W275,Y275,-AS275)</f>
        <v>0</v>
      </c>
      <c r="AB275" s="421">
        <f>SUM(Z275:AA275)</f>
        <v>0</v>
      </c>
      <c r="AD275" s="134">
        <f t="shared" si="60"/>
        <v>0</v>
      </c>
      <c r="AE275" s="375">
        <f t="shared" si="61"/>
        <v>0</v>
      </c>
      <c r="AF275" s="173">
        <f t="shared" si="62"/>
        <v>0</v>
      </c>
      <c r="AG275" s="173">
        <f t="shared" si="63"/>
        <v>0</v>
      </c>
      <c r="AH275" s="173">
        <f t="shared" si="64"/>
        <v>0</v>
      </c>
      <c r="AI275" s="173">
        <f t="shared" si="65"/>
        <v>0</v>
      </c>
      <c r="AJ275" s="173">
        <f t="shared" si="66"/>
        <v>0</v>
      </c>
      <c r="AK275" s="369">
        <f t="shared" si="67"/>
        <v>0</v>
      </c>
      <c r="AL275" s="173"/>
      <c r="AM275" s="173">
        <f t="shared" si="68"/>
        <v>0</v>
      </c>
      <c r="AN275" s="173">
        <f t="shared" si="69"/>
        <v>0</v>
      </c>
      <c r="AO275" s="173">
        <f t="shared" si="70"/>
        <v>0</v>
      </c>
      <c r="AP275" s="173">
        <f t="shared" si="71"/>
        <v>0</v>
      </c>
      <c r="AQ275" s="173">
        <f t="shared" si="72"/>
        <v>0</v>
      </c>
      <c r="AR275" s="173">
        <f t="shared" si="73"/>
        <v>0</v>
      </c>
      <c r="AS275" s="374">
        <f t="shared" si="74"/>
        <v>0</v>
      </c>
    </row>
    <row r="276" spans="2:45" ht="18" hidden="1" thickBot="1">
      <c r="B276" s="445"/>
      <c r="C276" s="348">
        <v>33</v>
      </c>
      <c r="D276" s="143"/>
      <c r="E276" s="256"/>
      <c r="F276" s="111"/>
      <c r="G276" s="131"/>
      <c r="H276" s="131"/>
      <c r="I276" s="112">
        <v>7</v>
      </c>
      <c r="J276" s="153"/>
      <c r="K276" s="154"/>
      <c r="L276" s="155"/>
      <c r="M276" s="147"/>
      <c r="N276" s="419"/>
      <c r="O276" s="420"/>
      <c r="P276" s="420"/>
      <c r="Q276" s="420"/>
      <c r="R276" s="420"/>
      <c r="S276" s="420"/>
      <c r="T276" s="420"/>
      <c r="U276" s="420"/>
      <c r="V276" s="420"/>
      <c r="W276" s="420"/>
      <c r="X276" s="420"/>
      <c r="Y276" s="420"/>
      <c r="Z276" s="419">
        <f>SUM(N276,P276,R276,T276,V276,X276,-AK276)</f>
        <v>0</v>
      </c>
      <c r="AA276" s="420">
        <f>SUM(O276,Q276,S276,U276,W276,Y276,-AS276)</f>
        <v>0</v>
      </c>
      <c r="AB276" s="421">
        <f>SUM(Z276:AA276)</f>
        <v>0</v>
      </c>
      <c r="AD276" s="134">
        <f t="shared" si="60"/>
        <v>0</v>
      </c>
      <c r="AE276" s="375">
        <f t="shared" si="61"/>
        <v>0</v>
      </c>
      <c r="AF276" s="173">
        <f t="shared" si="62"/>
        <v>0</v>
      </c>
      <c r="AG276" s="173">
        <f t="shared" si="63"/>
        <v>0</v>
      </c>
      <c r="AH276" s="173">
        <f t="shared" si="64"/>
        <v>0</v>
      </c>
      <c r="AI276" s="173">
        <f t="shared" si="65"/>
        <v>0</v>
      </c>
      <c r="AJ276" s="173">
        <f t="shared" si="66"/>
        <v>0</v>
      </c>
      <c r="AK276" s="369">
        <f t="shared" si="67"/>
        <v>0</v>
      </c>
      <c r="AL276" s="173"/>
      <c r="AM276" s="173">
        <f t="shared" si="68"/>
        <v>0</v>
      </c>
      <c r="AN276" s="173">
        <f t="shared" si="69"/>
        <v>0</v>
      </c>
      <c r="AO276" s="173">
        <f t="shared" si="70"/>
        <v>0</v>
      </c>
      <c r="AP276" s="173">
        <f t="shared" si="71"/>
        <v>0</v>
      </c>
      <c r="AQ276" s="173">
        <f t="shared" si="72"/>
        <v>0</v>
      </c>
      <c r="AR276" s="173">
        <f t="shared" si="73"/>
        <v>0</v>
      </c>
      <c r="AS276" s="374">
        <f t="shared" si="74"/>
        <v>0</v>
      </c>
    </row>
    <row r="277" spans="2:45" ht="18" hidden="1" thickBot="1">
      <c r="B277" s="445"/>
      <c r="C277" s="348">
        <v>34</v>
      </c>
      <c r="D277" s="143"/>
      <c r="E277" s="256"/>
      <c r="F277" s="111"/>
      <c r="G277" s="131"/>
      <c r="H277" s="131"/>
      <c r="I277" s="112">
        <v>7</v>
      </c>
      <c r="J277" s="153"/>
      <c r="K277" s="154"/>
      <c r="L277" s="155"/>
      <c r="M277" s="147"/>
      <c r="N277" s="419"/>
      <c r="O277" s="420"/>
      <c r="P277" s="420"/>
      <c r="Q277" s="420"/>
      <c r="R277" s="420"/>
      <c r="S277" s="420"/>
      <c r="T277" s="420"/>
      <c r="U277" s="420"/>
      <c r="V277" s="420"/>
      <c r="W277" s="420"/>
      <c r="X277" s="420"/>
      <c r="Y277" s="420"/>
      <c r="Z277" s="419">
        <f>SUM(N277,P277,R277,T277,V277,X277,-AK277)</f>
        <v>0</v>
      </c>
      <c r="AA277" s="420">
        <f>SUM(O277,Q277,S277,U277,W277,Y277,-AS277)</f>
        <v>0</v>
      </c>
      <c r="AB277" s="421">
        <f>SUM(Z277:AA277)</f>
        <v>0</v>
      </c>
      <c r="AD277" s="134">
        <f t="shared" si="60"/>
        <v>0</v>
      </c>
      <c r="AE277" s="375">
        <f t="shared" si="61"/>
        <v>0</v>
      </c>
      <c r="AF277" s="173">
        <f t="shared" si="62"/>
        <v>0</v>
      </c>
      <c r="AG277" s="173">
        <f t="shared" si="63"/>
        <v>0</v>
      </c>
      <c r="AH277" s="173">
        <f t="shared" si="64"/>
        <v>0</v>
      </c>
      <c r="AI277" s="173">
        <f t="shared" si="65"/>
        <v>0</v>
      </c>
      <c r="AJ277" s="173">
        <f t="shared" si="66"/>
        <v>0</v>
      </c>
      <c r="AK277" s="369">
        <f t="shared" si="67"/>
        <v>0</v>
      </c>
      <c r="AL277" s="173"/>
      <c r="AM277" s="173">
        <f t="shared" si="68"/>
        <v>0</v>
      </c>
      <c r="AN277" s="173">
        <f t="shared" si="69"/>
        <v>0</v>
      </c>
      <c r="AO277" s="173">
        <f t="shared" si="70"/>
        <v>0</v>
      </c>
      <c r="AP277" s="173">
        <f t="shared" si="71"/>
        <v>0</v>
      </c>
      <c r="AQ277" s="173">
        <f t="shared" si="72"/>
        <v>0</v>
      </c>
      <c r="AR277" s="173">
        <f t="shared" si="73"/>
        <v>0</v>
      </c>
      <c r="AS277" s="374">
        <f t="shared" si="74"/>
        <v>0</v>
      </c>
    </row>
    <row r="278" spans="2:45" ht="18" hidden="1" thickBot="1">
      <c r="B278" s="445"/>
      <c r="C278" s="348">
        <v>35</v>
      </c>
      <c r="D278" s="143"/>
      <c r="E278" s="256"/>
      <c r="F278" s="111"/>
      <c r="G278" s="131"/>
      <c r="H278" s="131"/>
      <c r="I278" s="112">
        <v>7</v>
      </c>
      <c r="J278" s="153"/>
      <c r="K278" s="154"/>
      <c r="L278" s="155"/>
      <c r="M278" s="147"/>
      <c r="N278" s="419"/>
      <c r="O278" s="420"/>
      <c r="P278" s="420"/>
      <c r="Q278" s="420"/>
      <c r="R278" s="420"/>
      <c r="S278" s="420"/>
      <c r="T278" s="420"/>
      <c r="U278" s="420"/>
      <c r="V278" s="420"/>
      <c r="W278" s="420"/>
      <c r="X278" s="420"/>
      <c r="Y278" s="420"/>
      <c r="Z278" s="419">
        <f>SUM(N278,P278,R278,T278,V278,X278,-AK278)</f>
        <v>0</v>
      </c>
      <c r="AA278" s="420">
        <f>SUM(O278,Q278,S278,U278,W278,Y278,-AS278)</f>
        <v>0</v>
      </c>
      <c r="AB278" s="421">
        <f>SUM(Z278:AA278)</f>
        <v>0</v>
      </c>
      <c r="AD278" s="134">
        <f t="shared" si="60"/>
        <v>0</v>
      </c>
      <c r="AE278" s="375">
        <f t="shared" si="61"/>
        <v>0</v>
      </c>
      <c r="AF278" s="173">
        <f t="shared" si="62"/>
        <v>0</v>
      </c>
      <c r="AG278" s="173">
        <f t="shared" si="63"/>
        <v>0</v>
      </c>
      <c r="AH278" s="173">
        <f t="shared" si="64"/>
        <v>0</v>
      </c>
      <c r="AI278" s="173">
        <f t="shared" si="65"/>
        <v>0</v>
      </c>
      <c r="AJ278" s="173">
        <f t="shared" si="66"/>
        <v>0</v>
      </c>
      <c r="AK278" s="369">
        <f t="shared" si="67"/>
        <v>0</v>
      </c>
      <c r="AL278" s="173"/>
      <c r="AM278" s="173">
        <f t="shared" si="68"/>
        <v>0</v>
      </c>
      <c r="AN278" s="173">
        <f t="shared" si="69"/>
        <v>0</v>
      </c>
      <c r="AO278" s="173">
        <f t="shared" si="70"/>
        <v>0</v>
      </c>
      <c r="AP278" s="173">
        <f t="shared" si="71"/>
        <v>0</v>
      </c>
      <c r="AQ278" s="173">
        <f t="shared" si="72"/>
        <v>0</v>
      </c>
      <c r="AR278" s="173">
        <f t="shared" si="73"/>
        <v>0</v>
      </c>
      <c r="AS278" s="374">
        <f t="shared" si="74"/>
        <v>0</v>
      </c>
    </row>
    <row r="279" spans="2:45" ht="18" hidden="1" thickBot="1">
      <c r="B279" s="445"/>
      <c r="C279" s="348">
        <v>36</v>
      </c>
      <c r="D279" s="143"/>
      <c r="E279" s="256"/>
      <c r="F279" s="111"/>
      <c r="G279" s="131"/>
      <c r="H279" s="131"/>
      <c r="I279" s="112">
        <v>7</v>
      </c>
      <c r="J279" s="153"/>
      <c r="K279" s="154"/>
      <c r="L279" s="155"/>
      <c r="M279" s="147"/>
      <c r="N279" s="419"/>
      <c r="O279" s="420"/>
      <c r="P279" s="420"/>
      <c r="Q279" s="420"/>
      <c r="R279" s="420"/>
      <c r="S279" s="420"/>
      <c r="T279" s="420"/>
      <c r="U279" s="420"/>
      <c r="V279" s="420"/>
      <c r="W279" s="420"/>
      <c r="X279" s="420"/>
      <c r="Y279" s="420"/>
      <c r="Z279" s="419">
        <f>SUM(N279,P279,R279,T279,V279,X279,-AK279)</f>
        <v>0</v>
      </c>
      <c r="AA279" s="420">
        <f>SUM(O279,Q279,S279,U279,W279,Y279,-AS279)</f>
        <v>0</v>
      </c>
      <c r="AB279" s="421">
        <f>SUM(Z279:AA279)</f>
        <v>0</v>
      </c>
      <c r="AD279" s="134">
        <f t="shared" si="60"/>
        <v>0</v>
      </c>
      <c r="AE279" s="375">
        <f t="shared" si="61"/>
        <v>0</v>
      </c>
      <c r="AF279" s="173">
        <f t="shared" si="62"/>
        <v>0</v>
      </c>
      <c r="AG279" s="173">
        <f t="shared" si="63"/>
        <v>0</v>
      </c>
      <c r="AH279" s="173">
        <f t="shared" si="64"/>
        <v>0</v>
      </c>
      <c r="AI279" s="173">
        <f t="shared" si="65"/>
        <v>0</v>
      </c>
      <c r="AJ279" s="173">
        <f t="shared" si="66"/>
        <v>0</v>
      </c>
      <c r="AK279" s="369">
        <f t="shared" si="67"/>
        <v>0</v>
      </c>
      <c r="AL279" s="173"/>
      <c r="AM279" s="173">
        <f t="shared" si="68"/>
        <v>0</v>
      </c>
      <c r="AN279" s="173">
        <f t="shared" si="69"/>
        <v>0</v>
      </c>
      <c r="AO279" s="173">
        <f t="shared" si="70"/>
        <v>0</v>
      </c>
      <c r="AP279" s="173">
        <f t="shared" si="71"/>
        <v>0</v>
      </c>
      <c r="AQ279" s="173">
        <f t="shared" si="72"/>
        <v>0</v>
      </c>
      <c r="AR279" s="173">
        <f t="shared" si="73"/>
        <v>0</v>
      </c>
      <c r="AS279" s="374">
        <f t="shared" si="74"/>
        <v>0</v>
      </c>
    </row>
    <row r="280" spans="2:45" ht="18" hidden="1" thickBot="1">
      <c r="B280" s="445"/>
      <c r="C280" s="348">
        <v>37</v>
      </c>
      <c r="D280" s="143"/>
      <c r="E280" s="256"/>
      <c r="F280" s="111"/>
      <c r="G280" s="131"/>
      <c r="H280" s="131"/>
      <c r="I280" s="112">
        <v>7</v>
      </c>
      <c r="J280" s="153"/>
      <c r="K280" s="154"/>
      <c r="L280" s="155"/>
      <c r="M280" s="147"/>
      <c r="N280" s="419"/>
      <c r="O280" s="420"/>
      <c r="P280" s="420"/>
      <c r="Q280" s="420"/>
      <c r="R280" s="420"/>
      <c r="S280" s="420"/>
      <c r="T280" s="420"/>
      <c r="U280" s="420"/>
      <c r="V280" s="420"/>
      <c r="W280" s="420"/>
      <c r="X280" s="420"/>
      <c r="Y280" s="420"/>
      <c r="Z280" s="419">
        <f>SUM(N280,P280,R280,T280,V280,X280,-AK280)</f>
        <v>0</v>
      </c>
      <c r="AA280" s="420">
        <f>SUM(O280,Q280,S280,U280,W280,Y280,-AS280)</f>
        <v>0</v>
      </c>
      <c r="AB280" s="421">
        <f>SUM(Z280:AA280)</f>
        <v>0</v>
      </c>
      <c r="AD280" s="134">
        <f t="shared" si="60"/>
        <v>0</v>
      </c>
      <c r="AE280" s="375">
        <f t="shared" si="61"/>
        <v>0</v>
      </c>
      <c r="AF280" s="173">
        <f t="shared" si="62"/>
        <v>0</v>
      </c>
      <c r="AG280" s="173">
        <f t="shared" si="63"/>
        <v>0</v>
      </c>
      <c r="AH280" s="173">
        <f t="shared" si="64"/>
        <v>0</v>
      </c>
      <c r="AI280" s="173">
        <f t="shared" si="65"/>
        <v>0</v>
      </c>
      <c r="AJ280" s="173">
        <f t="shared" si="66"/>
        <v>0</v>
      </c>
      <c r="AK280" s="369">
        <f t="shared" si="67"/>
        <v>0</v>
      </c>
      <c r="AL280" s="173"/>
      <c r="AM280" s="173">
        <f t="shared" si="68"/>
        <v>0</v>
      </c>
      <c r="AN280" s="173">
        <f t="shared" si="69"/>
        <v>0</v>
      </c>
      <c r="AO280" s="173">
        <f t="shared" si="70"/>
        <v>0</v>
      </c>
      <c r="AP280" s="173">
        <f t="shared" si="71"/>
        <v>0</v>
      </c>
      <c r="AQ280" s="173">
        <f t="shared" si="72"/>
        <v>0</v>
      </c>
      <c r="AR280" s="173">
        <f t="shared" si="73"/>
        <v>0</v>
      </c>
      <c r="AS280" s="374">
        <f t="shared" si="74"/>
        <v>0</v>
      </c>
    </row>
    <row r="281" spans="2:45" ht="18" hidden="1" thickBot="1">
      <c r="B281" s="445"/>
      <c r="C281" s="348">
        <v>38</v>
      </c>
      <c r="D281" s="143"/>
      <c r="E281" s="256"/>
      <c r="F281" s="111"/>
      <c r="G281" s="131"/>
      <c r="H281" s="131"/>
      <c r="I281" s="112">
        <v>7</v>
      </c>
      <c r="J281" s="153"/>
      <c r="K281" s="154"/>
      <c r="L281" s="155"/>
      <c r="M281" s="147"/>
      <c r="N281" s="419"/>
      <c r="O281" s="420"/>
      <c r="P281" s="420"/>
      <c r="Q281" s="420"/>
      <c r="R281" s="420"/>
      <c r="S281" s="420"/>
      <c r="T281" s="420"/>
      <c r="U281" s="420"/>
      <c r="V281" s="420"/>
      <c r="W281" s="420"/>
      <c r="X281" s="420"/>
      <c r="Y281" s="420"/>
      <c r="Z281" s="419">
        <f>SUM(N281,P281,R281,T281,V281,X281,-AK281)</f>
        <v>0</v>
      </c>
      <c r="AA281" s="420">
        <f>SUM(O281,Q281,S281,U281,W281,Y281,-AS281)</f>
        <v>0</v>
      </c>
      <c r="AB281" s="421">
        <f>SUM(Z281:AA281)</f>
        <v>0</v>
      </c>
      <c r="AD281" s="134">
        <f t="shared" si="60"/>
        <v>0</v>
      </c>
      <c r="AE281" s="375">
        <f t="shared" si="61"/>
        <v>0</v>
      </c>
      <c r="AF281" s="173">
        <f t="shared" si="62"/>
        <v>0</v>
      </c>
      <c r="AG281" s="173">
        <f t="shared" si="63"/>
        <v>0</v>
      </c>
      <c r="AH281" s="173">
        <f t="shared" si="64"/>
        <v>0</v>
      </c>
      <c r="AI281" s="173">
        <f t="shared" si="65"/>
        <v>0</v>
      </c>
      <c r="AJ281" s="173">
        <f t="shared" si="66"/>
        <v>0</v>
      </c>
      <c r="AK281" s="369">
        <f t="shared" si="67"/>
        <v>0</v>
      </c>
      <c r="AL281" s="173"/>
      <c r="AM281" s="173">
        <f t="shared" si="68"/>
        <v>0</v>
      </c>
      <c r="AN281" s="173">
        <f t="shared" si="69"/>
        <v>0</v>
      </c>
      <c r="AO281" s="173">
        <f t="shared" si="70"/>
        <v>0</v>
      </c>
      <c r="AP281" s="173">
        <f t="shared" si="71"/>
        <v>0</v>
      </c>
      <c r="AQ281" s="173">
        <f t="shared" si="72"/>
        <v>0</v>
      </c>
      <c r="AR281" s="173">
        <f t="shared" si="73"/>
        <v>0</v>
      </c>
      <c r="AS281" s="374">
        <f t="shared" si="74"/>
        <v>0</v>
      </c>
    </row>
    <row r="282" spans="2:45" ht="18" hidden="1" thickBot="1">
      <c r="B282" s="445"/>
      <c r="C282" s="348">
        <v>39</v>
      </c>
      <c r="D282" s="143"/>
      <c r="E282" s="256"/>
      <c r="F282" s="111"/>
      <c r="G282" s="131"/>
      <c r="H282" s="131"/>
      <c r="I282" s="112">
        <v>7</v>
      </c>
      <c r="J282" s="153"/>
      <c r="K282" s="154"/>
      <c r="L282" s="155"/>
      <c r="M282" s="147"/>
      <c r="N282" s="419"/>
      <c r="O282" s="420"/>
      <c r="P282" s="420"/>
      <c r="Q282" s="420"/>
      <c r="R282" s="420"/>
      <c r="S282" s="420"/>
      <c r="T282" s="420"/>
      <c r="U282" s="420"/>
      <c r="V282" s="420"/>
      <c r="W282" s="420"/>
      <c r="X282" s="420"/>
      <c r="Y282" s="420"/>
      <c r="Z282" s="419">
        <f>SUM(N282,P282,R282,T282,V282,X282,-AK282)</f>
        <v>0</v>
      </c>
      <c r="AA282" s="420">
        <f>SUM(O282,Q282,S282,U282,W282,Y282,-AS282)</f>
        <v>0</v>
      </c>
      <c r="AB282" s="421">
        <f>SUM(Z282:AA282)</f>
        <v>0</v>
      </c>
      <c r="AD282" s="134">
        <f t="shared" si="60"/>
        <v>0</v>
      </c>
      <c r="AE282" s="375">
        <f t="shared" si="61"/>
        <v>0</v>
      </c>
      <c r="AF282" s="173">
        <f t="shared" si="62"/>
        <v>0</v>
      </c>
      <c r="AG282" s="173">
        <f t="shared" si="63"/>
        <v>0</v>
      </c>
      <c r="AH282" s="173">
        <f t="shared" si="64"/>
        <v>0</v>
      </c>
      <c r="AI282" s="173">
        <f t="shared" si="65"/>
        <v>0</v>
      </c>
      <c r="AJ282" s="173">
        <f t="shared" si="66"/>
        <v>0</v>
      </c>
      <c r="AK282" s="369">
        <f t="shared" si="67"/>
        <v>0</v>
      </c>
      <c r="AL282" s="173"/>
      <c r="AM282" s="173">
        <f t="shared" si="68"/>
        <v>0</v>
      </c>
      <c r="AN282" s="173">
        <f t="shared" si="69"/>
        <v>0</v>
      </c>
      <c r="AO282" s="173">
        <f t="shared" si="70"/>
        <v>0</v>
      </c>
      <c r="AP282" s="173">
        <f t="shared" si="71"/>
        <v>0</v>
      </c>
      <c r="AQ282" s="173">
        <f t="shared" si="72"/>
        <v>0</v>
      </c>
      <c r="AR282" s="173">
        <f t="shared" si="73"/>
        <v>0</v>
      </c>
      <c r="AS282" s="374">
        <f t="shared" si="74"/>
        <v>0</v>
      </c>
    </row>
    <row r="283" spans="2:45" ht="18" hidden="1" thickBot="1">
      <c r="B283" s="445"/>
      <c r="C283" s="349">
        <v>40</v>
      </c>
      <c r="D283" s="143"/>
      <c r="E283" s="256"/>
      <c r="F283" s="111"/>
      <c r="G283" s="131"/>
      <c r="H283" s="131"/>
      <c r="I283" s="112">
        <v>7</v>
      </c>
      <c r="J283" s="153"/>
      <c r="K283" s="154"/>
      <c r="L283" s="155"/>
      <c r="M283" s="147"/>
      <c r="N283" s="419"/>
      <c r="O283" s="420"/>
      <c r="P283" s="420"/>
      <c r="Q283" s="420"/>
      <c r="R283" s="420"/>
      <c r="S283" s="420"/>
      <c r="T283" s="420"/>
      <c r="U283" s="420"/>
      <c r="V283" s="420"/>
      <c r="W283" s="420"/>
      <c r="X283" s="420"/>
      <c r="Y283" s="420"/>
      <c r="Z283" s="419">
        <f>SUM(N283,P283,R283,T283,V283,X283,-AK283)</f>
        <v>0</v>
      </c>
      <c r="AA283" s="420">
        <f>SUM(O283,Q283,S283,U283,W283,Y283,-AS283)</f>
        <v>0</v>
      </c>
      <c r="AB283" s="421">
        <f>SUM(Z283:AA283)</f>
        <v>0</v>
      </c>
      <c r="AD283" s="134">
        <f t="shared" si="60"/>
        <v>0</v>
      </c>
      <c r="AE283" s="375">
        <f t="shared" si="61"/>
        <v>0</v>
      </c>
      <c r="AF283" s="173">
        <f t="shared" si="62"/>
        <v>0</v>
      </c>
      <c r="AG283" s="173">
        <f t="shared" si="63"/>
        <v>0</v>
      </c>
      <c r="AH283" s="173">
        <f t="shared" si="64"/>
        <v>0</v>
      </c>
      <c r="AI283" s="173">
        <f t="shared" si="65"/>
        <v>0</v>
      </c>
      <c r="AJ283" s="173">
        <f t="shared" si="66"/>
        <v>0</v>
      </c>
      <c r="AK283" s="369">
        <f t="shared" si="67"/>
        <v>0</v>
      </c>
      <c r="AL283" s="173"/>
      <c r="AM283" s="173">
        <f t="shared" si="68"/>
        <v>0</v>
      </c>
      <c r="AN283" s="173">
        <f t="shared" si="69"/>
        <v>0</v>
      </c>
      <c r="AO283" s="173">
        <f t="shared" si="70"/>
        <v>0</v>
      </c>
      <c r="AP283" s="173">
        <f t="shared" si="71"/>
        <v>0</v>
      </c>
      <c r="AQ283" s="173">
        <f t="shared" si="72"/>
        <v>0</v>
      </c>
      <c r="AR283" s="173">
        <f t="shared" si="73"/>
        <v>0</v>
      </c>
      <c r="AS283" s="374">
        <f t="shared" si="74"/>
        <v>0</v>
      </c>
    </row>
    <row r="284" spans="2:45" ht="16.5" customHeight="1">
      <c r="B284" s="515" t="str">
        <f>'[1]Tabelle1'!B4</f>
        <v>GC Rankweil</v>
      </c>
      <c r="C284" s="347">
        <v>1</v>
      </c>
      <c r="D284" s="114" t="str">
        <f>'[1]Tabelle1'!B6</f>
        <v>Fuchs, Alfred</v>
      </c>
      <c r="E284" s="255">
        <f>'[1]Tabelle1'!C6</f>
        <v>8</v>
      </c>
      <c r="F284" s="106">
        <f>'[1]Tabelle1'!D6</f>
        <v>0</v>
      </c>
      <c r="G284" s="132">
        <v>19</v>
      </c>
      <c r="H284" s="132">
        <v>29</v>
      </c>
      <c r="I284" s="384">
        <v>8</v>
      </c>
      <c r="J284" s="151" t="s">
        <v>311</v>
      </c>
      <c r="K284" s="380">
        <v>12.9</v>
      </c>
      <c r="L284" s="152">
        <v>0</v>
      </c>
      <c r="M284" s="146"/>
      <c r="N284" s="416"/>
      <c r="O284" s="417"/>
      <c r="P284" s="417">
        <v>19</v>
      </c>
      <c r="Q284" s="417">
        <v>31</v>
      </c>
      <c r="R284" s="417">
        <v>14</v>
      </c>
      <c r="S284" s="417">
        <v>24</v>
      </c>
      <c r="T284" s="417">
        <v>24</v>
      </c>
      <c r="U284" s="417">
        <v>34</v>
      </c>
      <c r="V284" s="417"/>
      <c r="W284" s="417"/>
      <c r="X284" s="417"/>
      <c r="Y284" s="417"/>
      <c r="Z284" s="416">
        <f>SUM(N284,P284,R284,T284,V284,X284,-AK284)</f>
        <v>57</v>
      </c>
      <c r="AA284" s="417">
        <f>SUM(O284,Q284,S284,U284,W284,Y284,-AS284)</f>
        <v>89</v>
      </c>
      <c r="AB284" s="418">
        <f>SUM(Z284:AA284)</f>
        <v>146</v>
      </c>
      <c r="AD284" s="134">
        <f t="shared" si="60"/>
        <v>0</v>
      </c>
      <c r="AE284" s="375">
        <f t="shared" si="61"/>
        <v>0</v>
      </c>
      <c r="AF284" s="173">
        <f t="shared" si="62"/>
        <v>19</v>
      </c>
      <c r="AG284" s="173">
        <f t="shared" si="63"/>
        <v>14</v>
      </c>
      <c r="AH284" s="173">
        <f t="shared" si="64"/>
        <v>24</v>
      </c>
      <c r="AI284" s="173">
        <f t="shared" si="65"/>
        <v>0</v>
      </c>
      <c r="AJ284" s="173">
        <f t="shared" si="66"/>
        <v>0</v>
      </c>
      <c r="AK284" s="369">
        <f t="shared" si="67"/>
        <v>0</v>
      </c>
      <c r="AL284" s="173"/>
      <c r="AM284" s="173">
        <f t="shared" si="68"/>
        <v>0</v>
      </c>
      <c r="AN284" s="173">
        <f t="shared" si="69"/>
        <v>31</v>
      </c>
      <c r="AO284" s="173">
        <f t="shared" si="70"/>
        <v>24</v>
      </c>
      <c r="AP284" s="173">
        <f t="shared" si="71"/>
        <v>34</v>
      </c>
      <c r="AQ284" s="173">
        <f t="shared" si="72"/>
        <v>0</v>
      </c>
      <c r="AR284" s="173">
        <f t="shared" si="73"/>
        <v>0</v>
      </c>
      <c r="AS284" s="374">
        <f t="shared" si="74"/>
        <v>0</v>
      </c>
    </row>
    <row r="285" spans="2:45" ht="15">
      <c r="B285" s="516"/>
      <c r="C285" s="350">
        <v>2</v>
      </c>
      <c r="D285" s="113" t="str">
        <f>'[1]Tabelle1'!B7</f>
        <v>Wiesinger, Walter</v>
      </c>
      <c r="E285" s="256">
        <f>'[1]Tabelle1'!C7</f>
        <v>9.5</v>
      </c>
      <c r="F285" s="111">
        <f>'[1]Tabelle1'!D7</f>
        <v>0</v>
      </c>
      <c r="G285" s="131">
        <v>15</v>
      </c>
      <c r="H285" s="131">
        <v>26</v>
      </c>
      <c r="I285" s="110">
        <v>8</v>
      </c>
      <c r="J285" s="153" t="s">
        <v>320</v>
      </c>
      <c r="K285" s="154">
        <v>18.3</v>
      </c>
      <c r="L285" s="155"/>
      <c r="M285" s="147"/>
      <c r="N285" s="419"/>
      <c r="O285" s="420"/>
      <c r="P285" s="420">
        <v>10</v>
      </c>
      <c r="Q285" s="420">
        <v>26</v>
      </c>
      <c r="R285" s="420"/>
      <c r="S285" s="420"/>
      <c r="T285" s="420"/>
      <c r="U285" s="420"/>
      <c r="V285" s="420"/>
      <c r="W285" s="420"/>
      <c r="X285" s="420"/>
      <c r="Y285" s="420"/>
      <c r="Z285" s="419">
        <f>SUM(N285,P285,R285,T285,V285,X285,-AK285)</f>
        <v>10</v>
      </c>
      <c r="AA285" s="420">
        <f>SUM(O285,Q285,S285,U285,W285,Y285,-AS285)</f>
        <v>26</v>
      </c>
      <c r="AB285" s="421">
        <f>SUM(Z285:AA285)</f>
        <v>36</v>
      </c>
      <c r="AD285" s="134">
        <f t="shared" si="60"/>
        <v>0</v>
      </c>
      <c r="AE285" s="375">
        <f t="shared" si="61"/>
        <v>0</v>
      </c>
      <c r="AF285" s="173">
        <f t="shared" si="62"/>
        <v>10</v>
      </c>
      <c r="AG285" s="173">
        <f t="shared" si="63"/>
        <v>0</v>
      </c>
      <c r="AH285" s="173">
        <f t="shared" si="64"/>
        <v>0</v>
      </c>
      <c r="AI285" s="173">
        <f t="shared" si="65"/>
        <v>0</v>
      </c>
      <c r="AJ285" s="173">
        <f t="shared" si="66"/>
        <v>0</v>
      </c>
      <c r="AK285" s="369">
        <f t="shared" si="67"/>
        <v>0</v>
      </c>
      <c r="AL285" s="173"/>
      <c r="AM285" s="173">
        <f t="shared" si="68"/>
        <v>0</v>
      </c>
      <c r="AN285" s="173">
        <f t="shared" si="69"/>
        <v>26</v>
      </c>
      <c r="AO285" s="173">
        <f t="shared" si="70"/>
        <v>0</v>
      </c>
      <c r="AP285" s="173">
        <f t="shared" si="71"/>
        <v>0</v>
      </c>
      <c r="AQ285" s="173">
        <f t="shared" si="72"/>
        <v>0</v>
      </c>
      <c r="AR285" s="173">
        <f t="shared" si="73"/>
        <v>0</v>
      </c>
      <c r="AS285" s="374">
        <f t="shared" si="74"/>
        <v>0</v>
      </c>
    </row>
    <row r="286" spans="2:45" ht="15">
      <c r="B286" s="516"/>
      <c r="C286" s="350">
        <v>3</v>
      </c>
      <c r="D286" s="113" t="str">
        <f>'[1]Tabelle1'!B8</f>
        <v>Engler, Sabine</v>
      </c>
      <c r="E286" s="256">
        <f>'[1]Tabelle1'!C8</f>
        <v>9.6</v>
      </c>
      <c r="F286" s="111">
        <f>'[1]Tabelle1'!D8</f>
        <v>0</v>
      </c>
      <c r="G286" s="131">
        <v>14</v>
      </c>
      <c r="H286" s="131">
        <v>26</v>
      </c>
      <c r="I286" s="110">
        <v>8</v>
      </c>
      <c r="J286" s="153" t="s">
        <v>301</v>
      </c>
      <c r="K286" s="154">
        <v>14.1</v>
      </c>
      <c r="L286" s="155">
        <v>0</v>
      </c>
      <c r="M286" s="147"/>
      <c r="N286" s="419"/>
      <c r="O286" s="420"/>
      <c r="P286" s="420">
        <v>18</v>
      </c>
      <c r="Q286" s="420">
        <v>36</v>
      </c>
      <c r="R286" s="420">
        <v>20</v>
      </c>
      <c r="S286" s="420">
        <v>36</v>
      </c>
      <c r="T286" s="420">
        <v>22</v>
      </c>
      <c r="U286" s="420">
        <v>37</v>
      </c>
      <c r="V286" s="420">
        <v>12</v>
      </c>
      <c r="W286" s="420">
        <v>26</v>
      </c>
      <c r="X286" s="420"/>
      <c r="Y286" s="420"/>
      <c r="Z286" s="419">
        <f>SUM(N286,P286,R286,T286,V286,X286,-AK286)</f>
        <v>72</v>
      </c>
      <c r="AA286" s="420">
        <f>SUM(O286,Q286,S286,U286,W286,Y286,-AS286)</f>
        <v>135</v>
      </c>
      <c r="AB286" s="421">
        <f>SUM(Z286:AA286)</f>
        <v>207</v>
      </c>
      <c r="AD286" s="134">
        <f t="shared" si="60"/>
        <v>38</v>
      </c>
      <c r="AE286" s="375">
        <f t="shared" si="61"/>
        <v>0</v>
      </c>
      <c r="AF286" s="173">
        <f t="shared" si="62"/>
        <v>18</v>
      </c>
      <c r="AG286" s="173">
        <f t="shared" si="63"/>
        <v>20</v>
      </c>
      <c r="AH286" s="173">
        <f t="shared" si="64"/>
        <v>22</v>
      </c>
      <c r="AI286" s="173">
        <f t="shared" si="65"/>
        <v>12</v>
      </c>
      <c r="AJ286" s="173">
        <f t="shared" si="66"/>
        <v>0</v>
      </c>
      <c r="AK286" s="369">
        <f t="shared" si="67"/>
        <v>0</v>
      </c>
      <c r="AL286" s="173"/>
      <c r="AM286" s="173">
        <f t="shared" si="68"/>
        <v>0</v>
      </c>
      <c r="AN286" s="173">
        <f t="shared" si="69"/>
        <v>36</v>
      </c>
      <c r="AO286" s="173">
        <f t="shared" si="70"/>
        <v>36</v>
      </c>
      <c r="AP286" s="173">
        <f t="shared" si="71"/>
        <v>37</v>
      </c>
      <c r="AQ286" s="173">
        <f t="shared" si="72"/>
        <v>26</v>
      </c>
      <c r="AR286" s="173">
        <f t="shared" si="73"/>
        <v>0</v>
      </c>
      <c r="AS286" s="374">
        <f t="shared" si="74"/>
        <v>0</v>
      </c>
    </row>
    <row r="287" spans="2:45" ht="15">
      <c r="B287" s="516"/>
      <c r="C287" s="350">
        <v>4</v>
      </c>
      <c r="D287" s="113" t="str">
        <f>'[1]Tabelle1'!B9</f>
        <v>Schallert Herbert</v>
      </c>
      <c r="E287" s="256">
        <f>'[1]Tabelle1'!C9</f>
        <v>10.2</v>
      </c>
      <c r="F287" s="111">
        <f>'[1]Tabelle1'!D9</f>
        <v>0</v>
      </c>
      <c r="G287" s="131">
        <v>17</v>
      </c>
      <c r="H287" s="131">
        <v>29</v>
      </c>
      <c r="I287" s="110">
        <v>8</v>
      </c>
      <c r="J287" s="153" t="s">
        <v>316</v>
      </c>
      <c r="K287" s="154">
        <v>15.1</v>
      </c>
      <c r="L287" s="155">
        <v>0</v>
      </c>
      <c r="M287" s="147"/>
      <c r="N287" s="419"/>
      <c r="O287" s="420"/>
      <c r="P287" s="420">
        <v>20</v>
      </c>
      <c r="Q287" s="420">
        <v>35</v>
      </c>
      <c r="R287" s="420"/>
      <c r="S287" s="420"/>
      <c r="T287" s="420"/>
      <c r="U287" s="420"/>
      <c r="V287" s="420"/>
      <c r="W287" s="420"/>
      <c r="X287" s="420"/>
      <c r="Y287" s="420"/>
      <c r="Z287" s="419">
        <f>SUM(N287,P287,R287,T287,V287,X287,-AK287)</f>
        <v>20</v>
      </c>
      <c r="AA287" s="420">
        <f>SUM(O287,Q287,S287,U287,W287,Y287,-AS287)</f>
        <v>35</v>
      </c>
      <c r="AB287" s="421">
        <f>SUM(Z287:AA287)</f>
        <v>55</v>
      </c>
      <c r="AD287" s="134">
        <f t="shared" si="60"/>
        <v>0</v>
      </c>
      <c r="AE287" s="375">
        <f t="shared" si="61"/>
        <v>0</v>
      </c>
      <c r="AF287" s="173">
        <f t="shared" si="62"/>
        <v>20</v>
      </c>
      <c r="AG287" s="173">
        <f t="shared" si="63"/>
        <v>0</v>
      </c>
      <c r="AH287" s="173">
        <f t="shared" si="64"/>
        <v>0</v>
      </c>
      <c r="AI287" s="173">
        <f t="shared" si="65"/>
        <v>0</v>
      </c>
      <c r="AJ287" s="173">
        <f t="shared" si="66"/>
        <v>0</v>
      </c>
      <c r="AK287" s="369">
        <f t="shared" si="67"/>
        <v>0</v>
      </c>
      <c r="AL287" s="173"/>
      <c r="AM287" s="173">
        <f t="shared" si="68"/>
        <v>0</v>
      </c>
      <c r="AN287" s="173">
        <f t="shared" si="69"/>
        <v>35</v>
      </c>
      <c r="AO287" s="173">
        <f t="shared" si="70"/>
        <v>0</v>
      </c>
      <c r="AP287" s="173">
        <f t="shared" si="71"/>
        <v>0</v>
      </c>
      <c r="AQ287" s="173">
        <f t="shared" si="72"/>
        <v>0</v>
      </c>
      <c r="AR287" s="173">
        <f t="shared" si="73"/>
        <v>0</v>
      </c>
      <c r="AS287" s="374">
        <f t="shared" si="74"/>
        <v>0</v>
      </c>
    </row>
    <row r="288" spans="2:45" ht="15">
      <c r="B288" s="516"/>
      <c r="C288" s="350">
        <v>5</v>
      </c>
      <c r="D288" s="113" t="str">
        <f>'[1]Tabelle1'!B10</f>
        <v>Wolf, Doris</v>
      </c>
      <c r="E288" s="256">
        <f>'[1]Tabelle1'!C10</f>
        <v>11.6</v>
      </c>
      <c r="F288" s="111">
        <f>'[1]Tabelle1'!D10</f>
        <v>0</v>
      </c>
      <c r="G288" s="131">
        <v>18</v>
      </c>
      <c r="H288" s="131">
        <v>35</v>
      </c>
      <c r="I288" s="110">
        <v>8</v>
      </c>
      <c r="J288" s="153" t="s">
        <v>254</v>
      </c>
      <c r="K288" s="154">
        <v>9.6</v>
      </c>
      <c r="L288" s="155">
        <v>0</v>
      </c>
      <c r="M288" s="147"/>
      <c r="N288" s="419">
        <v>10</v>
      </c>
      <c r="O288" s="420">
        <v>19</v>
      </c>
      <c r="P288" s="420"/>
      <c r="Q288" s="420"/>
      <c r="R288" s="420"/>
      <c r="S288" s="420"/>
      <c r="T288" s="420">
        <v>20</v>
      </c>
      <c r="U288" s="420">
        <v>27</v>
      </c>
      <c r="V288" s="420">
        <v>14</v>
      </c>
      <c r="W288" s="420">
        <v>26</v>
      </c>
      <c r="X288" s="420"/>
      <c r="Y288" s="420"/>
      <c r="Z288" s="419">
        <f>SUM(N288,P288,R288,T288,V288,X288,-AK288)</f>
        <v>44</v>
      </c>
      <c r="AA288" s="420">
        <f>SUM(O288,Q288,S288,U288,W288,Y288,-AS288)</f>
        <v>72</v>
      </c>
      <c r="AB288" s="421">
        <f>SUM(Z288:AA288)</f>
        <v>116</v>
      </c>
      <c r="AD288" s="134">
        <f t="shared" si="60"/>
        <v>40</v>
      </c>
      <c r="AE288" s="375">
        <f t="shared" si="61"/>
        <v>10</v>
      </c>
      <c r="AF288" s="173">
        <f t="shared" si="62"/>
        <v>0</v>
      </c>
      <c r="AG288" s="173">
        <f t="shared" si="63"/>
        <v>0</v>
      </c>
      <c r="AH288" s="173">
        <f t="shared" si="64"/>
        <v>20</v>
      </c>
      <c r="AI288" s="173">
        <f t="shared" si="65"/>
        <v>14</v>
      </c>
      <c r="AJ288" s="173">
        <f t="shared" si="66"/>
        <v>0</v>
      </c>
      <c r="AK288" s="369">
        <f t="shared" si="67"/>
        <v>0</v>
      </c>
      <c r="AL288" s="173"/>
      <c r="AM288" s="173">
        <f t="shared" si="68"/>
        <v>19</v>
      </c>
      <c r="AN288" s="173">
        <f t="shared" si="69"/>
        <v>0</v>
      </c>
      <c r="AO288" s="173">
        <f t="shared" si="70"/>
        <v>0</v>
      </c>
      <c r="AP288" s="173">
        <f t="shared" si="71"/>
        <v>27</v>
      </c>
      <c r="AQ288" s="173">
        <f t="shared" si="72"/>
        <v>26</v>
      </c>
      <c r="AR288" s="173">
        <f t="shared" si="73"/>
        <v>0</v>
      </c>
      <c r="AS288" s="374">
        <f t="shared" si="74"/>
        <v>0</v>
      </c>
    </row>
    <row r="289" spans="2:45" ht="15">
      <c r="B289" s="516"/>
      <c r="C289" s="350">
        <v>6</v>
      </c>
      <c r="D289" s="113" t="str">
        <f>'[1]Tabelle1'!B11</f>
        <v>Knünz, Walter</v>
      </c>
      <c r="E289" s="256">
        <f>'[1]Tabelle1'!C11</f>
        <v>11.9</v>
      </c>
      <c r="F289" s="111">
        <f>'[1]Tabelle1'!D11</f>
        <v>0</v>
      </c>
      <c r="G289" s="131">
        <v>16</v>
      </c>
      <c r="H289" s="131">
        <v>27</v>
      </c>
      <c r="I289" s="110">
        <v>8</v>
      </c>
      <c r="J289" s="153" t="s">
        <v>338</v>
      </c>
      <c r="K289" s="154">
        <v>10.9</v>
      </c>
      <c r="L289" s="155">
        <v>0</v>
      </c>
      <c r="M289" s="147"/>
      <c r="N289" s="419"/>
      <c r="O289" s="420"/>
      <c r="P289" s="420"/>
      <c r="Q289" s="420"/>
      <c r="R289" s="420"/>
      <c r="S289" s="420"/>
      <c r="T289" s="420">
        <v>18</v>
      </c>
      <c r="U289" s="420">
        <v>28</v>
      </c>
      <c r="V289" s="420"/>
      <c r="W289" s="420"/>
      <c r="X289" s="420"/>
      <c r="Y289" s="420"/>
      <c r="Z289" s="419">
        <f>SUM(N289,P289,R289,T289,V289,X289,-AK289)</f>
        <v>18</v>
      </c>
      <c r="AA289" s="420">
        <f>SUM(O289,Q289,S289,U289,W289,Y289,-AS289)</f>
        <v>28</v>
      </c>
      <c r="AB289" s="421">
        <f>SUM(Z289:AA289)</f>
        <v>46</v>
      </c>
      <c r="AD289" s="134">
        <f t="shared" si="60"/>
        <v>0</v>
      </c>
      <c r="AE289" s="375">
        <f t="shared" si="61"/>
        <v>0</v>
      </c>
      <c r="AF289" s="173">
        <f t="shared" si="62"/>
        <v>0</v>
      </c>
      <c r="AG289" s="173">
        <f t="shared" si="63"/>
        <v>0</v>
      </c>
      <c r="AH289" s="173">
        <f t="shared" si="64"/>
        <v>18</v>
      </c>
      <c r="AI289" s="173">
        <f t="shared" si="65"/>
        <v>0</v>
      </c>
      <c r="AJ289" s="173">
        <f t="shared" si="66"/>
        <v>0</v>
      </c>
      <c r="AK289" s="369">
        <f t="shared" si="67"/>
        <v>0</v>
      </c>
      <c r="AL289" s="173"/>
      <c r="AM289" s="173">
        <f t="shared" si="68"/>
        <v>0</v>
      </c>
      <c r="AN289" s="173">
        <f t="shared" si="69"/>
        <v>0</v>
      </c>
      <c r="AO289" s="173">
        <f t="shared" si="70"/>
        <v>0</v>
      </c>
      <c r="AP289" s="173">
        <f t="shared" si="71"/>
        <v>28</v>
      </c>
      <c r="AQ289" s="173">
        <f t="shared" si="72"/>
        <v>0</v>
      </c>
      <c r="AR289" s="173">
        <f t="shared" si="73"/>
        <v>0</v>
      </c>
      <c r="AS289" s="374">
        <f t="shared" si="74"/>
        <v>0</v>
      </c>
    </row>
    <row r="290" spans="2:45" ht="15">
      <c r="B290" s="516"/>
      <c r="C290" s="350">
        <v>7</v>
      </c>
      <c r="D290" s="113" t="str">
        <f>'[1]Tabelle1'!B12</f>
        <v>Heinritz, Jürgen</v>
      </c>
      <c r="E290" s="256">
        <f>'[1]Tabelle1'!C12</f>
        <v>11.9</v>
      </c>
      <c r="F290" s="111">
        <f>'[1]Tabelle1'!D12</f>
        <v>0</v>
      </c>
      <c r="G290" s="131">
        <v>12</v>
      </c>
      <c r="H290" s="131">
        <v>26</v>
      </c>
      <c r="I290" s="110">
        <v>8</v>
      </c>
      <c r="J290" s="153" t="s">
        <v>246</v>
      </c>
      <c r="K290" s="154">
        <v>8</v>
      </c>
      <c r="L290" s="155">
        <v>0</v>
      </c>
      <c r="M290" s="147"/>
      <c r="N290" s="419">
        <v>22</v>
      </c>
      <c r="O290" s="420">
        <v>33</v>
      </c>
      <c r="P290" s="420">
        <v>18</v>
      </c>
      <c r="Q290" s="420">
        <v>26</v>
      </c>
      <c r="R290" s="420">
        <v>22</v>
      </c>
      <c r="S290" s="420">
        <v>30</v>
      </c>
      <c r="T290" s="420">
        <v>17</v>
      </c>
      <c r="U290" s="420">
        <v>23</v>
      </c>
      <c r="V290" s="420">
        <v>19</v>
      </c>
      <c r="W290" s="420">
        <v>29</v>
      </c>
      <c r="X290" s="420"/>
      <c r="Y290" s="420"/>
      <c r="Z290" s="419">
        <f>SUM(N290,P290,R290,T290,V290,X290,-AK290)</f>
        <v>81</v>
      </c>
      <c r="AA290" s="420">
        <f>SUM(O290,Q290,S290,U290,W290,Y290,-AS290)</f>
        <v>118</v>
      </c>
      <c r="AB290" s="421">
        <f>SUM(Z290:AA290)</f>
        <v>199</v>
      </c>
      <c r="AD290" s="134">
        <f t="shared" si="60"/>
        <v>48</v>
      </c>
      <c r="AE290" s="375">
        <f t="shared" si="61"/>
        <v>22</v>
      </c>
      <c r="AF290" s="173">
        <f t="shared" si="62"/>
        <v>18</v>
      </c>
      <c r="AG290" s="173">
        <f t="shared" si="63"/>
        <v>22</v>
      </c>
      <c r="AH290" s="173">
        <f t="shared" si="64"/>
        <v>17</v>
      </c>
      <c r="AI290" s="173">
        <f t="shared" si="65"/>
        <v>19</v>
      </c>
      <c r="AJ290" s="173">
        <f t="shared" si="66"/>
        <v>0</v>
      </c>
      <c r="AK290" s="369">
        <f t="shared" si="67"/>
        <v>17</v>
      </c>
      <c r="AL290" s="173"/>
      <c r="AM290" s="173">
        <f t="shared" si="68"/>
        <v>33</v>
      </c>
      <c r="AN290" s="173">
        <f t="shared" si="69"/>
        <v>26</v>
      </c>
      <c r="AO290" s="173">
        <f t="shared" si="70"/>
        <v>30</v>
      </c>
      <c r="AP290" s="173">
        <f t="shared" si="71"/>
        <v>23</v>
      </c>
      <c r="AQ290" s="173">
        <f t="shared" si="72"/>
        <v>29</v>
      </c>
      <c r="AR290" s="173">
        <f t="shared" si="73"/>
        <v>0</v>
      </c>
      <c r="AS290" s="374">
        <f t="shared" si="74"/>
        <v>23</v>
      </c>
    </row>
    <row r="291" spans="2:45" ht="15">
      <c r="B291" s="516"/>
      <c r="C291" s="350">
        <v>8</v>
      </c>
      <c r="D291" s="113" t="str">
        <f>'[1]Tabelle1'!B13</f>
        <v>Bale, Christine</v>
      </c>
      <c r="E291" s="256">
        <f>'[1]Tabelle1'!C13</f>
        <v>12.9</v>
      </c>
      <c r="F291" s="111">
        <f>'[1]Tabelle1'!D13</f>
        <v>0</v>
      </c>
      <c r="G291" s="131"/>
      <c r="H291" s="131"/>
      <c r="I291" s="110">
        <v>8</v>
      </c>
      <c r="J291" s="153" t="s">
        <v>305</v>
      </c>
      <c r="K291" s="154">
        <v>12</v>
      </c>
      <c r="L291" s="155">
        <v>0</v>
      </c>
      <c r="M291" s="147"/>
      <c r="N291" s="419"/>
      <c r="O291" s="420"/>
      <c r="P291" s="420">
        <v>23</v>
      </c>
      <c r="Q291" s="420">
        <v>35</v>
      </c>
      <c r="R291" s="420">
        <v>21</v>
      </c>
      <c r="S291" s="420">
        <v>32</v>
      </c>
      <c r="T291" s="420"/>
      <c r="U291" s="420"/>
      <c r="V291" s="420"/>
      <c r="W291" s="420"/>
      <c r="X291" s="420"/>
      <c r="Y291" s="420"/>
      <c r="Z291" s="419">
        <f>SUM(N291,P291,R291,T291,V291,X291,-AK291)</f>
        <v>44</v>
      </c>
      <c r="AA291" s="420">
        <f>SUM(O291,Q291,S291,U291,W291,Y291,-AS291)</f>
        <v>67</v>
      </c>
      <c r="AB291" s="421">
        <f>SUM(Z291:AA291)</f>
        <v>111</v>
      </c>
      <c r="AD291" s="134">
        <f t="shared" si="60"/>
        <v>0</v>
      </c>
      <c r="AE291" s="375">
        <f t="shared" si="61"/>
        <v>0</v>
      </c>
      <c r="AF291" s="173">
        <f t="shared" si="62"/>
        <v>23</v>
      </c>
      <c r="AG291" s="173">
        <f t="shared" si="63"/>
        <v>21</v>
      </c>
      <c r="AH291" s="173">
        <f t="shared" si="64"/>
        <v>0</v>
      </c>
      <c r="AI291" s="173">
        <f t="shared" si="65"/>
        <v>0</v>
      </c>
      <c r="AJ291" s="173">
        <f t="shared" si="66"/>
        <v>0</v>
      </c>
      <c r="AK291" s="369">
        <f t="shared" si="67"/>
        <v>0</v>
      </c>
      <c r="AL291" s="173"/>
      <c r="AM291" s="173">
        <f t="shared" si="68"/>
        <v>0</v>
      </c>
      <c r="AN291" s="173">
        <f t="shared" si="69"/>
        <v>35</v>
      </c>
      <c r="AO291" s="173">
        <f t="shared" si="70"/>
        <v>32</v>
      </c>
      <c r="AP291" s="173">
        <f t="shared" si="71"/>
        <v>0</v>
      </c>
      <c r="AQ291" s="173">
        <f t="shared" si="72"/>
        <v>0</v>
      </c>
      <c r="AR291" s="173">
        <f t="shared" si="73"/>
        <v>0</v>
      </c>
      <c r="AS291" s="374">
        <f t="shared" si="74"/>
        <v>0</v>
      </c>
    </row>
    <row r="292" spans="2:45" ht="15">
      <c r="B292" s="516"/>
      <c r="C292" s="350">
        <v>9</v>
      </c>
      <c r="D292" s="113" t="str">
        <f>'[1]Tabelle1'!B14</f>
        <v>Matt Wolfgang</v>
      </c>
      <c r="E292" s="256">
        <f>'[1]Tabelle1'!C14</f>
        <v>13.1</v>
      </c>
      <c r="F292" s="111">
        <f>'[1]Tabelle1'!D14</f>
        <v>0</v>
      </c>
      <c r="G292" s="131">
        <v>9</v>
      </c>
      <c r="H292" s="131">
        <v>20</v>
      </c>
      <c r="I292" s="110">
        <v>8</v>
      </c>
      <c r="J292" s="153" t="s">
        <v>257</v>
      </c>
      <c r="K292" s="154">
        <v>18.9</v>
      </c>
      <c r="L292" s="155">
        <v>0</v>
      </c>
      <c r="M292" s="147"/>
      <c r="N292" s="419">
        <v>3</v>
      </c>
      <c r="O292" s="420">
        <v>16</v>
      </c>
      <c r="P292" s="420"/>
      <c r="Q292" s="420"/>
      <c r="R292" s="420"/>
      <c r="S292" s="420"/>
      <c r="T292" s="420"/>
      <c r="U292" s="420"/>
      <c r="V292" s="420"/>
      <c r="W292" s="420"/>
      <c r="X292" s="420"/>
      <c r="Y292" s="420"/>
      <c r="Z292" s="419">
        <f>SUM(N292,P292,R292,T292,V292,X292,-AK292)</f>
        <v>3</v>
      </c>
      <c r="AA292" s="420">
        <f>SUM(O292,Q292,S292,U292,W292,Y292,-AS292)</f>
        <v>16</v>
      </c>
      <c r="AB292" s="421">
        <f>SUM(Z292:AA292)</f>
        <v>19</v>
      </c>
      <c r="AD292" s="134">
        <f t="shared" si="60"/>
        <v>0</v>
      </c>
      <c r="AE292" s="375">
        <f t="shared" si="61"/>
        <v>3</v>
      </c>
      <c r="AF292" s="173">
        <f t="shared" si="62"/>
        <v>0</v>
      </c>
      <c r="AG292" s="173">
        <f t="shared" si="63"/>
        <v>0</v>
      </c>
      <c r="AH292" s="173">
        <f t="shared" si="64"/>
        <v>0</v>
      </c>
      <c r="AI292" s="173">
        <f t="shared" si="65"/>
        <v>0</v>
      </c>
      <c r="AJ292" s="173">
        <f t="shared" si="66"/>
        <v>0</v>
      </c>
      <c r="AK292" s="369">
        <f t="shared" si="67"/>
        <v>0</v>
      </c>
      <c r="AL292" s="173"/>
      <c r="AM292" s="173">
        <f t="shared" si="68"/>
        <v>16</v>
      </c>
      <c r="AN292" s="173">
        <f t="shared" si="69"/>
        <v>0</v>
      </c>
      <c r="AO292" s="173">
        <f t="shared" si="70"/>
        <v>0</v>
      </c>
      <c r="AP292" s="173">
        <f t="shared" si="71"/>
        <v>0</v>
      </c>
      <c r="AQ292" s="173">
        <f t="shared" si="72"/>
        <v>0</v>
      </c>
      <c r="AR292" s="173">
        <f t="shared" si="73"/>
        <v>0</v>
      </c>
      <c r="AS292" s="374">
        <f t="shared" si="74"/>
        <v>0</v>
      </c>
    </row>
    <row r="293" spans="2:45" ht="15.75">
      <c r="B293" s="516"/>
      <c r="C293" s="350">
        <v>10</v>
      </c>
      <c r="D293" s="113" t="str">
        <f>'[1]Tabelle1'!B15</f>
        <v>Ender, Kurt</v>
      </c>
      <c r="E293" s="256">
        <f>'[1]Tabelle1'!C15</f>
        <v>14.1</v>
      </c>
      <c r="F293" s="111">
        <f>'[1]Tabelle1'!D15</f>
        <v>0</v>
      </c>
      <c r="G293" s="131">
        <v>12</v>
      </c>
      <c r="H293" s="131">
        <v>26</v>
      </c>
      <c r="I293" s="110">
        <v>8</v>
      </c>
      <c r="J293" s="153" t="s">
        <v>248</v>
      </c>
      <c r="K293" s="154">
        <v>11.9</v>
      </c>
      <c r="L293" s="155">
        <v>0</v>
      </c>
      <c r="M293" s="147"/>
      <c r="N293" s="419">
        <v>15</v>
      </c>
      <c r="O293" s="420">
        <v>26</v>
      </c>
      <c r="P293" s="420">
        <v>22</v>
      </c>
      <c r="Q293" s="420">
        <v>35</v>
      </c>
      <c r="R293" s="420">
        <v>18</v>
      </c>
      <c r="S293" s="420">
        <v>29</v>
      </c>
      <c r="T293" s="420"/>
      <c r="U293" s="420"/>
      <c r="V293" s="420">
        <v>12</v>
      </c>
      <c r="W293" s="420">
        <v>26</v>
      </c>
      <c r="X293" s="420"/>
      <c r="Y293" s="420"/>
      <c r="Z293" s="419">
        <f>SUM(N293,P293,R293,T293,V293,X293,-AK293)</f>
        <v>67</v>
      </c>
      <c r="AA293" s="420">
        <f>SUM(O293,Q293,S293,U293,W293,Y293,-AS293)</f>
        <v>116</v>
      </c>
      <c r="AB293" s="421">
        <f>SUM(Z293:AA293)</f>
        <v>183</v>
      </c>
      <c r="AD293" s="134">
        <f t="shared" si="60"/>
        <v>38</v>
      </c>
      <c r="AE293" s="375">
        <f t="shared" si="61"/>
        <v>15</v>
      </c>
      <c r="AF293" s="173">
        <f t="shared" si="62"/>
        <v>22</v>
      </c>
      <c r="AG293" s="173">
        <f t="shared" si="63"/>
        <v>18</v>
      </c>
      <c r="AH293" s="173">
        <f t="shared" si="64"/>
        <v>0</v>
      </c>
      <c r="AI293" s="173">
        <f t="shared" si="65"/>
        <v>12</v>
      </c>
      <c r="AJ293" s="173">
        <f t="shared" si="66"/>
        <v>0</v>
      </c>
      <c r="AK293" s="369">
        <f t="shared" si="67"/>
        <v>0</v>
      </c>
      <c r="AL293" s="173"/>
      <c r="AM293" s="173">
        <f t="shared" si="68"/>
        <v>26</v>
      </c>
      <c r="AN293" s="173">
        <f t="shared" si="69"/>
        <v>35</v>
      </c>
      <c r="AO293" s="173">
        <f t="shared" si="70"/>
        <v>29</v>
      </c>
      <c r="AP293" s="173">
        <f t="shared" si="71"/>
        <v>0</v>
      </c>
      <c r="AQ293" s="173">
        <f t="shared" si="72"/>
        <v>26</v>
      </c>
      <c r="AR293" s="173">
        <f t="shared" si="73"/>
        <v>0</v>
      </c>
      <c r="AS293" s="374">
        <f t="shared" si="74"/>
        <v>0</v>
      </c>
    </row>
    <row r="294" spans="2:45" ht="15">
      <c r="B294" s="516"/>
      <c r="C294" s="350">
        <v>11</v>
      </c>
      <c r="D294" s="113" t="str">
        <f>'[1]Tabelle1'!B16</f>
        <v>Perle, Helmut</v>
      </c>
      <c r="E294" s="256">
        <f>'[1]Tabelle1'!C16</f>
        <v>15.4</v>
      </c>
      <c r="F294" s="111">
        <f>'[1]Tabelle1'!D16</f>
        <v>0</v>
      </c>
      <c r="G294" s="131">
        <v>9</v>
      </c>
      <c r="H294" s="131">
        <v>23</v>
      </c>
      <c r="I294" s="110">
        <v>8</v>
      </c>
      <c r="J294" s="153" t="s">
        <v>343</v>
      </c>
      <c r="K294" s="154">
        <v>15.8</v>
      </c>
      <c r="L294" s="155">
        <v>0</v>
      </c>
      <c r="M294" s="147"/>
      <c r="N294" s="419"/>
      <c r="O294" s="420"/>
      <c r="P294" s="420"/>
      <c r="Q294" s="420"/>
      <c r="R294" s="420"/>
      <c r="S294" s="420"/>
      <c r="T294" s="420"/>
      <c r="U294" s="420"/>
      <c r="V294" s="420">
        <v>13</v>
      </c>
      <c r="W294" s="420">
        <v>28</v>
      </c>
      <c r="X294" s="420"/>
      <c r="Y294" s="420"/>
      <c r="Z294" s="419">
        <f>SUM(N294,P294,R294,T294,V294,X294,-AK294)</f>
        <v>13</v>
      </c>
      <c r="AA294" s="420">
        <f>SUM(O294,Q294,S294,U294,W294,Y294,-AS294)</f>
        <v>28</v>
      </c>
      <c r="AB294" s="421">
        <f>SUM(Z294:AA294)</f>
        <v>41</v>
      </c>
      <c r="AD294" s="134">
        <f t="shared" si="60"/>
        <v>41</v>
      </c>
      <c r="AE294" s="375">
        <f t="shared" si="61"/>
        <v>0</v>
      </c>
      <c r="AF294" s="173">
        <f t="shared" si="62"/>
        <v>0</v>
      </c>
      <c r="AG294" s="173">
        <f t="shared" si="63"/>
        <v>0</v>
      </c>
      <c r="AH294" s="173">
        <f t="shared" si="64"/>
        <v>0</v>
      </c>
      <c r="AI294" s="173">
        <f t="shared" si="65"/>
        <v>13</v>
      </c>
      <c r="AJ294" s="173">
        <f t="shared" si="66"/>
        <v>0</v>
      </c>
      <c r="AK294" s="369">
        <f t="shared" si="67"/>
        <v>0</v>
      </c>
      <c r="AL294" s="173"/>
      <c r="AM294" s="173">
        <f t="shared" si="68"/>
        <v>0</v>
      </c>
      <c r="AN294" s="173">
        <f t="shared" si="69"/>
        <v>0</v>
      </c>
      <c r="AO294" s="173">
        <f t="shared" si="70"/>
        <v>0</v>
      </c>
      <c r="AP294" s="173">
        <f t="shared" si="71"/>
        <v>0</v>
      </c>
      <c r="AQ294" s="173">
        <f t="shared" si="72"/>
        <v>28</v>
      </c>
      <c r="AR294" s="173">
        <f t="shared" si="73"/>
        <v>0</v>
      </c>
      <c r="AS294" s="374">
        <f t="shared" si="74"/>
        <v>0</v>
      </c>
    </row>
    <row r="295" spans="2:45" ht="15">
      <c r="B295" s="516"/>
      <c r="C295" s="350">
        <v>12</v>
      </c>
      <c r="D295" s="113" t="str">
        <f>'[1]Tabelle1'!B17</f>
        <v>Himmelreich, Norbert</v>
      </c>
      <c r="E295" s="256">
        <f>'[1]Tabelle1'!C17</f>
        <v>15.8</v>
      </c>
      <c r="F295" s="111">
        <f>'[1]Tabelle1'!D17</f>
        <v>0</v>
      </c>
      <c r="G295" s="131">
        <v>13</v>
      </c>
      <c r="H295" s="131">
        <v>28</v>
      </c>
      <c r="I295" s="110">
        <v>8</v>
      </c>
      <c r="J295" s="153" t="s">
        <v>250</v>
      </c>
      <c r="K295" s="154">
        <v>11.9</v>
      </c>
      <c r="L295" s="155">
        <v>0</v>
      </c>
      <c r="M295" s="147"/>
      <c r="N295" s="419"/>
      <c r="O295" s="420"/>
      <c r="P295" s="420"/>
      <c r="Q295" s="420"/>
      <c r="R295" s="420"/>
      <c r="S295" s="420"/>
      <c r="T295" s="420">
        <v>21</v>
      </c>
      <c r="U295" s="420">
        <v>32</v>
      </c>
      <c r="V295" s="420">
        <v>16</v>
      </c>
      <c r="W295" s="420">
        <v>27</v>
      </c>
      <c r="X295" s="420"/>
      <c r="Y295" s="420"/>
      <c r="Z295" s="419">
        <f>SUM(N295,P295,R295,T295,V295,X295,-AK295)</f>
        <v>37</v>
      </c>
      <c r="AA295" s="420">
        <f>SUM(O295,Q295,S295,U295,W295,Y295,-AS295)</f>
        <v>59</v>
      </c>
      <c r="AB295" s="421">
        <f>SUM(Z295:AA295)</f>
        <v>96</v>
      </c>
      <c r="AD295" s="134">
        <f t="shared" si="60"/>
        <v>43</v>
      </c>
      <c r="AE295" s="375">
        <f t="shared" si="61"/>
        <v>0</v>
      </c>
      <c r="AF295" s="173">
        <f t="shared" si="62"/>
        <v>0</v>
      </c>
      <c r="AG295" s="173">
        <f t="shared" si="63"/>
        <v>0</v>
      </c>
      <c r="AH295" s="173">
        <f t="shared" si="64"/>
        <v>21</v>
      </c>
      <c r="AI295" s="173">
        <f t="shared" si="65"/>
        <v>16</v>
      </c>
      <c r="AJ295" s="173">
        <f t="shared" si="66"/>
        <v>0</v>
      </c>
      <c r="AK295" s="369">
        <f t="shared" si="67"/>
        <v>0</v>
      </c>
      <c r="AL295" s="173"/>
      <c r="AM295" s="173">
        <f t="shared" si="68"/>
        <v>0</v>
      </c>
      <c r="AN295" s="173">
        <f t="shared" si="69"/>
        <v>0</v>
      </c>
      <c r="AO295" s="173">
        <f t="shared" si="70"/>
        <v>0</v>
      </c>
      <c r="AP295" s="173">
        <f t="shared" si="71"/>
        <v>32</v>
      </c>
      <c r="AQ295" s="173">
        <f t="shared" si="72"/>
        <v>27</v>
      </c>
      <c r="AR295" s="173">
        <f t="shared" si="73"/>
        <v>0</v>
      </c>
      <c r="AS295" s="374">
        <f t="shared" si="74"/>
        <v>0</v>
      </c>
    </row>
    <row r="296" spans="2:45" ht="15">
      <c r="B296" s="445"/>
      <c r="C296" s="350">
        <v>13</v>
      </c>
      <c r="D296" s="113"/>
      <c r="E296" s="256"/>
      <c r="F296" s="111"/>
      <c r="G296" s="131"/>
      <c r="H296" s="131"/>
      <c r="I296" s="110">
        <v>8</v>
      </c>
      <c r="J296" s="153" t="s">
        <v>253</v>
      </c>
      <c r="K296" s="154">
        <v>17.7</v>
      </c>
      <c r="L296" s="155" t="s">
        <v>252</v>
      </c>
      <c r="M296" s="147"/>
      <c r="N296" s="419">
        <v>10</v>
      </c>
      <c r="O296" s="420">
        <v>25</v>
      </c>
      <c r="P296" s="420">
        <v>8</v>
      </c>
      <c r="Q296" s="420">
        <v>24</v>
      </c>
      <c r="R296" s="420">
        <v>16</v>
      </c>
      <c r="S296" s="420">
        <v>35</v>
      </c>
      <c r="T296" s="420"/>
      <c r="U296" s="420"/>
      <c r="V296" s="420"/>
      <c r="W296" s="420"/>
      <c r="X296" s="420"/>
      <c r="Y296" s="420"/>
      <c r="Z296" s="419">
        <f>SUM(N296,P296,R296,T296,V296,X296,-AK296)</f>
        <v>34</v>
      </c>
      <c r="AA296" s="420">
        <f>SUM(O296,Q296,S296,U296,W296,Y296,-AS296)</f>
        <v>84</v>
      </c>
      <c r="AB296" s="421">
        <f>SUM(Z296:AA296)</f>
        <v>118</v>
      </c>
      <c r="AD296" s="134">
        <f t="shared" si="60"/>
        <v>0</v>
      </c>
      <c r="AE296" s="375">
        <f t="shared" si="61"/>
        <v>10</v>
      </c>
      <c r="AF296" s="173">
        <f t="shared" si="62"/>
        <v>8</v>
      </c>
      <c r="AG296" s="173">
        <f t="shared" si="63"/>
        <v>16</v>
      </c>
      <c r="AH296" s="173">
        <f t="shared" si="64"/>
        <v>0</v>
      </c>
      <c r="AI296" s="173">
        <f t="shared" si="65"/>
        <v>0</v>
      </c>
      <c r="AJ296" s="173">
        <f t="shared" si="66"/>
        <v>0</v>
      </c>
      <c r="AK296" s="369">
        <f t="shared" si="67"/>
        <v>0</v>
      </c>
      <c r="AL296" s="173"/>
      <c r="AM296" s="173">
        <f t="shared" si="68"/>
        <v>25</v>
      </c>
      <c r="AN296" s="173">
        <f t="shared" si="69"/>
        <v>24</v>
      </c>
      <c r="AO296" s="173">
        <f t="shared" si="70"/>
        <v>35</v>
      </c>
      <c r="AP296" s="173">
        <f t="shared" si="71"/>
        <v>0</v>
      </c>
      <c r="AQ296" s="173">
        <f t="shared" si="72"/>
        <v>0</v>
      </c>
      <c r="AR296" s="173">
        <f t="shared" si="73"/>
        <v>0</v>
      </c>
      <c r="AS296" s="374">
        <f t="shared" si="74"/>
        <v>0</v>
      </c>
    </row>
    <row r="297" spans="2:45" ht="15.75">
      <c r="B297" s="445"/>
      <c r="C297" s="350">
        <v>14</v>
      </c>
      <c r="D297" s="113"/>
      <c r="E297" s="256"/>
      <c r="F297" s="111"/>
      <c r="G297" s="131"/>
      <c r="H297" s="131"/>
      <c r="I297" s="110">
        <v>8</v>
      </c>
      <c r="J297" s="153" t="s">
        <v>319</v>
      </c>
      <c r="K297" s="154">
        <v>19</v>
      </c>
      <c r="L297" s="155">
        <v>0</v>
      </c>
      <c r="M297" s="147"/>
      <c r="N297" s="419"/>
      <c r="O297" s="420"/>
      <c r="P297" s="420">
        <v>14</v>
      </c>
      <c r="Q297" s="420">
        <v>33</v>
      </c>
      <c r="R297" s="420"/>
      <c r="S297" s="420"/>
      <c r="T297" s="420"/>
      <c r="U297" s="420"/>
      <c r="V297" s="420"/>
      <c r="W297" s="420"/>
      <c r="X297" s="420"/>
      <c r="Y297" s="420"/>
      <c r="Z297" s="419">
        <f>SUM(N297,P297,R297,T297,V297,X297,-AK297)</f>
        <v>14</v>
      </c>
      <c r="AA297" s="420">
        <f>SUM(O297,Q297,S297,U297,W297,Y297,-AS297)</f>
        <v>33</v>
      </c>
      <c r="AB297" s="421">
        <f>SUM(Z297:AA297)</f>
        <v>47</v>
      </c>
      <c r="AD297">
        <f aca="true" t="shared" si="75" ref="AD297:AD323">IF($N$484="*",SUM(N297:O297),IF($P$484="*",SUM(P297:Q297),IF($R$484="*",SUM(R297:S297),IF($T$484="*",SUM(T297:U297),IF($V$484="*",SUM(V297:W297),IF($X$484="*",SUM(X297:Y297),0))))))</f>
        <v>0</v>
      </c>
      <c r="AE297" s="375">
        <f t="shared" si="61"/>
        <v>0</v>
      </c>
      <c r="AF297" s="173">
        <f t="shared" si="62"/>
        <v>14</v>
      </c>
      <c r="AG297" s="173">
        <f t="shared" si="63"/>
        <v>0</v>
      </c>
      <c r="AH297" s="173">
        <f t="shared" si="64"/>
        <v>0</v>
      </c>
      <c r="AI297" s="173">
        <f t="shared" si="65"/>
        <v>0</v>
      </c>
      <c r="AJ297" s="173">
        <f t="shared" si="66"/>
        <v>0</v>
      </c>
      <c r="AK297" s="369">
        <f t="shared" si="67"/>
        <v>0</v>
      </c>
      <c r="AL297" s="173"/>
      <c r="AM297" s="173">
        <f t="shared" si="68"/>
        <v>0</v>
      </c>
      <c r="AN297" s="173">
        <f t="shared" si="69"/>
        <v>33</v>
      </c>
      <c r="AO297" s="173">
        <f t="shared" si="70"/>
        <v>0</v>
      </c>
      <c r="AP297" s="173">
        <f t="shared" si="71"/>
        <v>0</v>
      </c>
      <c r="AQ297" s="173">
        <f t="shared" si="72"/>
        <v>0</v>
      </c>
      <c r="AR297" s="173">
        <f t="shared" si="73"/>
        <v>0</v>
      </c>
      <c r="AS297" s="374">
        <f t="shared" si="74"/>
        <v>0</v>
      </c>
    </row>
    <row r="298" spans="2:45" ht="15.75">
      <c r="B298" s="445"/>
      <c r="C298" s="350">
        <v>15</v>
      </c>
      <c r="D298" s="113"/>
      <c r="E298" s="256"/>
      <c r="F298" s="111"/>
      <c r="G298" s="131"/>
      <c r="H298" s="131"/>
      <c r="I298" s="110">
        <v>8</v>
      </c>
      <c r="J298" s="153" t="s">
        <v>256</v>
      </c>
      <c r="K298" s="154">
        <v>17.7</v>
      </c>
      <c r="L298" s="155">
        <v>0</v>
      </c>
      <c r="M298" s="147"/>
      <c r="N298" s="419">
        <v>7</v>
      </c>
      <c r="O298" s="420">
        <v>22</v>
      </c>
      <c r="P298" s="420"/>
      <c r="Q298" s="420"/>
      <c r="R298" s="420"/>
      <c r="S298" s="420"/>
      <c r="T298" s="420"/>
      <c r="U298" s="420"/>
      <c r="V298" s="420"/>
      <c r="W298" s="420"/>
      <c r="X298" s="420"/>
      <c r="Y298" s="420"/>
      <c r="Z298" s="419">
        <f>SUM(N298,P298,R298,T298,V298,X298,-AK298)</f>
        <v>7</v>
      </c>
      <c r="AA298" s="420">
        <f>SUM(O298,Q298,S298,U298,W298,Y298,-AS298)</f>
        <v>22</v>
      </c>
      <c r="AB298" s="421">
        <f>SUM(Z298:AA298)</f>
        <v>29</v>
      </c>
      <c r="AD298">
        <f t="shared" si="75"/>
        <v>0</v>
      </c>
      <c r="AE298" s="375">
        <f t="shared" si="61"/>
        <v>7</v>
      </c>
      <c r="AF298" s="173">
        <f t="shared" si="62"/>
        <v>0</v>
      </c>
      <c r="AG298" s="173">
        <f t="shared" si="63"/>
        <v>0</v>
      </c>
      <c r="AH298" s="173">
        <f t="shared" si="64"/>
        <v>0</v>
      </c>
      <c r="AI298" s="173">
        <f t="shared" si="65"/>
        <v>0</v>
      </c>
      <c r="AJ298" s="173">
        <f t="shared" si="66"/>
        <v>0</v>
      </c>
      <c r="AK298" s="369">
        <f t="shared" si="67"/>
        <v>0</v>
      </c>
      <c r="AL298" s="173"/>
      <c r="AM298" s="173">
        <f t="shared" si="68"/>
        <v>22</v>
      </c>
      <c r="AN298" s="173">
        <f t="shared" si="69"/>
        <v>0</v>
      </c>
      <c r="AO298" s="173">
        <f t="shared" si="70"/>
        <v>0</v>
      </c>
      <c r="AP298" s="173">
        <f t="shared" si="71"/>
        <v>0</v>
      </c>
      <c r="AQ298" s="173">
        <f t="shared" si="72"/>
        <v>0</v>
      </c>
      <c r="AR298" s="173">
        <f t="shared" si="73"/>
        <v>0</v>
      </c>
      <c r="AS298" s="374">
        <f t="shared" si="74"/>
        <v>0</v>
      </c>
    </row>
    <row r="299" spans="2:45" ht="15.75">
      <c r="B299" s="445"/>
      <c r="C299" s="350">
        <v>16</v>
      </c>
      <c r="D299" s="113"/>
      <c r="E299" s="256"/>
      <c r="F299" s="111"/>
      <c r="G299" s="131"/>
      <c r="H299" s="131"/>
      <c r="I299" s="110">
        <v>8</v>
      </c>
      <c r="J299" s="153" t="s">
        <v>249</v>
      </c>
      <c r="K299" s="154">
        <v>13.1</v>
      </c>
      <c r="L299" s="155">
        <v>0</v>
      </c>
      <c r="M299" s="147"/>
      <c r="N299" s="419">
        <v>7</v>
      </c>
      <c r="O299" s="420">
        <v>16</v>
      </c>
      <c r="P299" s="420">
        <v>9</v>
      </c>
      <c r="Q299" s="420">
        <v>20</v>
      </c>
      <c r="R299" s="420">
        <v>11</v>
      </c>
      <c r="S299" s="420">
        <v>21</v>
      </c>
      <c r="T299" s="420">
        <v>15</v>
      </c>
      <c r="U299" s="420">
        <v>26</v>
      </c>
      <c r="V299" s="420">
        <v>9</v>
      </c>
      <c r="W299" s="420">
        <v>20</v>
      </c>
      <c r="X299" s="420"/>
      <c r="Y299" s="420"/>
      <c r="Z299" s="419">
        <f>SUM(N299,P299,R299,T299,V299,X299,-AK299)</f>
        <v>44</v>
      </c>
      <c r="AA299" s="420">
        <f>SUM(O299,Q299,S299,U299,W299,Y299,-AS299)</f>
        <v>87</v>
      </c>
      <c r="AB299" s="421">
        <f>SUM(Z299:AA299)</f>
        <v>131</v>
      </c>
      <c r="AD299">
        <f>IF($N$484="*",SUM(N299:O299),IF($P$484="*",SUM(P299:Q299),IF($R$484="*",SUM(R299:S299),IF($T$484="*",SUM(T299:U299),IF($V$484="*",SUM(V299:W299),IF($X$484="*",SUM(X299:Y299),0))))))</f>
        <v>29</v>
      </c>
      <c r="AE299" s="375">
        <f t="shared" si="61"/>
        <v>7</v>
      </c>
      <c r="AF299" s="173">
        <f t="shared" si="62"/>
        <v>9</v>
      </c>
      <c r="AG299" s="173">
        <f t="shared" si="63"/>
        <v>11</v>
      </c>
      <c r="AH299" s="173">
        <f>T299</f>
        <v>15</v>
      </c>
      <c r="AI299" s="173">
        <f t="shared" si="65"/>
        <v>9</v>
      </c>
      <c r="AJ299" s="173">
        <f t="shared" si="66"/>
        <v>0</v>
      </c>
      <c r="AK299" s="369">
        <f t="shared" si="67"/>
        <v>7</v>
      </c>
      <c r="AL299" s="173"/>
      <c r="AM299" s="173">
        <f t="shared" si="68"/>
        <v>16</v>
      </c>
      <c r="AN299" s="173">
        <f t="shared" si="69"/>
        <v>20</v>
      </c>
      <c r="AO299" s="173">
        <f t="shared" si="70"/>
        <v>21</v>
      </c>
      <c r="AP299" s="173">
        <f>U299</f>
        <v>26</v>
      </c>
      <c r="AQ299" s="173">
        <f t="shared" si="72"/>
        <v>20</v>
      </c>
      <c r="AR299" s="173">
        <f t="shared" si="73"/>
        <v>0</v>
      </c>
      <c r="AS299" s="374">
        <f t="shared" si="74"/>
        <v>16</v>
      </c>
    </row>
    <row r="300" spans="2:45" ht="15.75">
      <c r="B300" s="445"/>
      <c r="C300" s="350">
        <v>17</v>
      </c>
      <c r="D300" s="113"/>
      <c r="E300" s="256"/>
      <c r="F300" s="111"/>
      <c r="G300" s="131"/>
      <c r="H300" s="131"/>
      <c r="I300" s="110">
        <v>8</v>
      </c>
      <c r="J300" s="153" t="s">
        <v>258</v>
      </c>
      <c r="K300" s="154">
        <v>24.8</v>
      </c>
      <c r="L300" s="155">
        <v>0</v>
      </c>
      <c r="M300" s="147"/>
      <c r="N300" s="419">
        <v>8</v>
      </c>
      <c r="O300" s="420">
        <v>27</v>
      </c>
      <c r="P300" s="420"/>
      <c r="Q300" s="420"/>
      <c r="R300" s="420">
        <v>8</v>
      </c>
      <c r="S300" s="420">
        <v>27</v>
      </c>
      <c r="T300" s="420"/>
      <c r="U300" s="420"/>
      <c r="V300" s="420"/>
      <c r="W300" s="420"/>
      <c r="X300" s="420"/>
      <c r="Y300" s="420"/>
      <c r="Z300" s="419">
        <f>SUM(N300,P300,R300,T300,V300,X300,-AK300)</f>
        <v>16</v>
      </c>
      <c r="AA300" s="420">
        <f>SUM(O300,Q300,S300,U300,W300,Y300,-AS300)</f>
        <v>54</v>
      </c>
      <c r="AB300" s="421">
        <f>SUM(Z300:AA300)</f>
        <v>70</v>
      </c>
      <c r="AD300">
        <f>IF($N$484="*",SUM(N300:O300),IF($P$484="*",SUM(P300:Q300),IF($R$484="*",SUM(R300:S300),IF($T$484="*",SUM(T300:U300),IF($V$484="*",SUM(V300:W300),IF($X$484="*",SUM(X300:Y300),0))))))</f>
        <v>0</v>
      </c>
      <c r="AE300" s="375">
        <f t="shared" si="61"/>
        <v>8</v>
      </c>
      <c r="AF300" s="173">
        <f t="shared" si="62"/>
        <v>0</v>
      </c>
      <c r="AG300" s="173">
        <f t="shared" si="63"/>
        <v>8</v>
      </c>
      <c r="AH300" s="173">
        <f>T300</f>
        <v>0</v>
      </c>
      <c r="AI300" s="173">
        <f t="shared" si="65"/>
        <v>0</v>
      </c>
      <c r="AJ300" s="173">
        <f t="shared" si="66"/>
        <v>0</v>
      </c>
      <c r="AK300" s="369">
        <f t="shared" si="67"/>
        <v>0</v>
      </c>
      <c r="AL300" s="173"/>
      <c r="AM300" s="173">
        <f t="shared" si="68"/>
        <v>27</v>
      </c>
      <c r="AN300" s="173">
        <f t="shared" si="69"/>
        <v>0</v>
      </c>
      <c r="AO300" s="173">
        <f t="shared" si="70"/>
        <v>27</v>
      </c>
      <c r="AP300" s="173">
        <f>U300</f>
        <v>0</v>
      </c>
      <c r="AQ300" s="173">
        <f t="shared" si="72"/>
        <v>0</v>
      </c>
      <c r="AR300" s="173">
        <f t="shared" si="73"/>
        <v>0</v>
      </c>
      <c r="AS300" s="374">
        <f t="shared" si="74"/>
        <v>0</v>
      </c>
    </row>
    <row r="301" spans="2:45" ht="15.75">
      <c r="B301" s="445"/>
      <c r="C301" s="350">
        <v>18</v>
      </c>
      <c r="D301" s="113"/>
      <c r="E301" s="256"/>
      <c r="F301" s="111"/>
      <c r="G301" s="131"/>
      <c r="H301" s="131"/>
      <c r="I301" s="110">
        <v>8</v>
      </c>
      <c r="J301" s="153" t="s">
        <v>337</v>
      </c>
      <c r="K301" s="154">
        <v>6.5</v>
      </c>
      <c r="L301" s="155">
        <v>0</v>
      </c>
      <c r="M301" s="147"/>
      <c r="N301" s="419"/>
      <c r="O301" s="420"/>
      <c r="P301" s="420"/>
      <c r="Q301" s="420"/>
      <c r="R301" s="420"/>
      <c r="S301" s="420"/>
      <c r="T301" s="420">
        <v>30</v>
      </c>
      <c r="U301" s="420">
        <v>35</v>
      </c>
      <c r="V301" s="420"/>
      <c r="W301" s="420"/>
      <c r="X301" s="420"/>
      <c r="Y301" s="420"/>
      <c r="Z301" s="419">
        <f>SUM(N301,P301,R301,T301,V301,X301,-AK301)</f>
        <v>30</v>
      </c>
      <c r="AA301" s="420">
        <f>SUM(O301,Q301,S301,U301,W301,Y301,-AS301)</f>
        <v>35</v>
      </c>
      <c r="AB301" s="421">
        <f>SUM(Z301:AA301)</f>
        <v>65</v>
      </c>
      <c r="AD301">
        <f t="shared" si="75"/>
        <v>0</v>
      </c>
      <c r="AE301" s="375">
        <f t="shared" si="61"/>
        <v>0</v>
      </c>
      <c r="AF301" s="173">
        <f t="shared" si="62"/>
        <v>0</v>
      </c>
      <c r="AG301" s="173">
        <f t="shared" si="63"/>
        <v>0</v>
      </c>
      <c r="AH301" s="173">
        <f t="shared" si="64"/>
        <v>30</v>
      </c>
      <c r="AI301" s="173">
        <f t="shared" si="65"/>
        <v>0</v>
      </c>
      <c r="AJ301" s="173">
        <f t="shared" si="66"/>
        <v>0</v>
      </c>
      <c r="AK301" s="369">
        <f t="shared" si="67"/>
        <v>0</v>
      </c>
      <c r="AL301" s="173"/>
      <c r="AM301" s="173">
        <f t="shared" si="68"/>
        <v>0</v>
      </c>
      <c r="AN301" s="173">
        <f t="shared" si="69"/>
        <v>0</v>
      </c>
      <c r="AO301" s="173">
        <f t="shared" si="70"/>
        <v>0</v>
      </c>
      <c r="AP301" s="173">
        <f t="shared" si="71"/>
        <v>35</v>
      </c>
      <c r="AQ301" s="173">
        <f t="shared" si="72"/>
        <v>0</v>
      </c>
      <c r="AR301" s="173">
        <f t="shared" si="73"/>
        <v>0</v>
      </c>
      <c r="AS301" s="374">
        <f t="shared" si="74"/>
        <v>0</v>
      </c>
    </row>
    <row r="302" spans="2:45" ht="15.75">
      <c r="B302" s="445"/>
      <c r="C302" s="350">
        <v>19</v>
      </c>
      <c r="D302" s="113"/>
      <c r="E302" s="256"/>
      <c r="F302" s="111"/>
      <c r="G302" s="131"/>
      <c r="H302" s="131"/>
      <c r="I302" s="110">
        <v>8</v>
      </c>
      <c r="J302" s="153" t="s">
        <v>303</v>
      </c>
      <c r="K302" s="154">
        <v>15.4</v>
      </c>
      <c r="L302" s="155">
        <v>0</v>
      </c>
      <c r="M302" s="147"/>
      <c r="N302" s="419"/>
      <c r="O302" s="420"/>
      <c r="P302" s="420">
        <v>10</v>
      </c>
      <c r="Q302" s="420">
        <v>24</v>
      </c>
      <c r="R302" s="420"/>
      <c r="S302" s="420"/>
      <c r="T302" s="420"/>
      <c r="U302" s="420"/>
      <c r="V302" s="420">
        <v>9</v>
      </c>
      <c r="W302" s="420">
        <v>23</v>
      </c>
      <c r="X302" s="420"/>
      <c r="Y302" s="420"/>
      <c r="Z302" s="419">
        <f>SUM(N302,P302,R302,T302,V302,X302,-AK302)</f>
        <v>19</v>
      </c>
      <c r="AA302" s="420">
        <f>SUM(O302,Q302,S302,U302,W302,Y302,-AS302)</f>
        <v>47</v>
      </c>
      <c r="AB302" s="421">
        <f>SUM(Z302:AA302)</f>
        <v>66</v>
      </c>
      <c r="AD302">
        <f t="shared" si="75"/>
        <v>32</v>
      </c>
      <c r="AE302" s="375">
        <f t="shared" si="61"/>
        <v>0</v>
      </c>
      <c r="AF302" s="173">
        <f t="shared" si="62"/>
        <v>10</v>
      </c>
      <c r="AG302" s="173">
        <f t="shared" si="63"/>
        <v>0</v>
      </c>
      <c r="AH302" s="173">
        <f t="shared" si="64"/>
        <v>0</v>
      </c>
      <c r="AI302" s="173">
        <f t="shared" si="65"/>
        <v>9</v>
      </c>
      <c r="AJ302" s="173">
        <f t="shared" si="66"/>
        <v>0</v>
      </c>
      <c r="AK302" s="369">
        <f t="shared" si="67"/>
        <v>0</v>
      </c>
      <c r="AL302" s="173"/>
      <c r="AM302" s="173">
        <f t="shared" si="68"/>
        <v>0</v>
      </c>
      <c r="AN302" s="173">
        <f t="shared" si="69"/>
        <v>24</v>
      </c>
      <c r="AO302" s="173">
        <f t="shared" si="70"/>
        <v>0</v>
      </c>
      <c r="AP302" s="173">
        <f t="shared" si="71"/>
        <v>0</v>
      </c>
      <c r="AQ302" s="173">
        <f t="shared" si="72"/>
        <v>23</v>
      </c>
      <c r="AR302" s="173">
        <f t="shared" si="73"/>
        <v>0</v>
      </c>
      <c r="AS302" s="374">
        <f t="shared" si="74"/>
        <v>0</v>
      </c>
    </row>
    <row r="303" spans="2:45" ht="17.25">
      <c r="B303" s="445"/>
      <c r="C303" s="350">
        <v>20</v>
      </c>
      <c r="D303" s="113"/>
      <c r="E303" s="256"/>
      <c r="F303" s="111"/>
      <c r="G303" s="131"/>
      <c r="H303" s="131"/>
      <c r="I303" s="110">
        <v>8</v>
      </c>
      <c r="J303" s="153" t="s">
        <v>251</v>
      </c>
      <c r="K303" s="154">
        <v>13.4</v>
      </c>
      <c r="L303" s="155" t="s">
        <v>252</v>
      </c>
      <c r="M303" s="147"/>
      <c r="N303" s="419"/>
      <c r="O303" s="420">
        <v>0</v>
      </c>
      <c r="P303" s="420"/>
      <c r="Q303" s="420"/>
      <c r="R303" s="420">
        <v>23</v>
      </c>
      <c r="S303" s="420">
        <v>37</v>
      </c>
      <c r="T303" s="420">
        <v>20</v>
      </c>
      <c r="U303" s="420">
        <v>31</v>
      </c>
      <c r="V303" s="420"/>
      <c r="W303" s="420"/>
      <c r="X303" s="420"/>
      <c r="Y303" s="420"/>
      <c r="Z303" s="419">
        <f>SUM(N303,P303,R303,T303,V303,X303,-AK303)</f>
        <v>43</v>
      </c>
      <c r="AA303" s="420">
        <f>SUM(O303,Q303,S303,U303,W303,Y303,-AS303)</f>
        <v>68</v>
      </c>
      <c r="AB303" s="421">
        <f>SUM(Z303:AA303)</f>
        <v>111</v>
      </c>
      <c r="AD303">
        <f t="shared" si="75"/>
        <v>0</v>
      </c>
      <c r="AE303" s="375">
        <f t="shared" si="61"/>
        <v>0</v>
      </c>
      <c r="AF303" s="173">
        <f t="shared" si="62"/>
        <v>0</v>
      </c>
      <c r="AG303" s="173">
        <f t="shared" si="63"/>
        <v>23</v>
      </c>
      <c r="AH303" s="173">
        <f t="shared" si="64"/>
        <v>20</v>
      </c>
      <c r="AI303" s="173">
        <f t="shared" si="65"/>
        <v>0</v>
      </c>
      <c r="AJ303" s="173">
        <f t="shared" si="66"/>
        <v>0</v>
      </c>
      <c r="AK303" s="369">
        <f t="shared" si="67"/>
        <v>0</v>
      </c>
      <c r="AL303" s="173"/>
      <c r="AM303" s="173">
        <f t="shared" si="68"/>
        <v>0</v>
      </c>
      <c r="AN303" s="173">
        <f t="shared" si="69"/>
        <v>0</v>
      </c>
      <c r="AO303" s="173">
        <f t="shared" si="70"/>
        <v>37</v>
      </c>
      <c r="AP303" s="173">
        <f t="shared" si="71"/>
        <v>31</v>
      </c>
      <c r="AQ303" s="173">
        <f t="shared" si="72"/>
        <v>0</v>
      </c>
      <c r="AR303" s="173">
        <f t="shared" si="73"/>
        <v>0</v>
      </c>
      <c r="AS303" s="374">
        <f t="shared" si="74"/>
        <v>0</v>
      </c>
    </row>
    <row r="304" spans="2:45" ht="15.75">
      <c r="B304" s="445"/>
      <c r="C304" s="350">
        <v>21</v>
      </c>
      <c r="D304" s="113"/>
      <c r="E304" s="256"/>
      <c r="F304" s="111"/>
      <c r="G304" s="131"/>
      <c r="H304" s="131"/>
      <c r="I304" s="110">
        <v>8</v>
      </c>
      <c r="J304" s="153" t="s">
        <v>345</v>
      </c>
      <c r="K304" s="154">
        <v>10.2</v>
      </c>
      <c r="L304" s="155">
        <v>0</v>
      </c>
      <c r="M304" s="147"/>
      <c r="N304" s="419"/>
      <c r="O304" s="420"/>
      <c r="P304" s="420"/>
      <c r="Q304" s="420"/>
      <c r="R304" s="420"/>
      <c r="S304" s="420"/>
      <c r="T304" s="420"/>
      <c r="U304" s="420"/>
      <c r="V304" s="420">
        <v>17</v>
      </c>
      <c r="W304" s="420">
        <v>29</v>
      </c>
      <c r="X304" s="420"/>
      <c r="Y304" s="420"/>
      <c r="Z304" s="419">
        <f>SUM(N304,P304,R304,T304,V304,X304,-AK304)</f>
        <v>17</v>
      </c>
      <c r="AA304" s="420">
        <f>SUM(O304,Q304,S304,U304,W304,Y304,-AS304)</f>
        <v>29</v>
      </c>
      <c r="AB304" s="421">
        <f>SUM(Z304:AA304)</f>
        <v>46</v>
      </c>
      <c r="AD304">
        <f t="shared" si="75"/>
        <v>46</v>
      </c>
      <c r="AE304" s="375">
        <f t="shared" si="61"/>
        <v>0</v>
      </c>
      <c r="AF304" s="173">
        <f t="shared" si="62"/>
        <v>0</v>
      </c>
      <c r="AG304" s="173">
        <f t="shared" si="63"/>
        <v>0</v>
      </c>
      <c r="AH304" s="173">
        <f t="shared" si="64"/>
        <v>0</v>
      </c>
      <c r="AI304" s="173">
        <f t="shared" si="65"/>
        <v>17</v>
      </c>
      <c r="AJ304" s="173">
        <f t="shared" si="66"/>
        <v>0</v>
      </c>
      <c r="AK304" s="369">
        <f t="shared" si="67"/>
        <v>0</v>
      </c>
      <c r="AL304" s="173"/>
      <c r="AM304" s="173">
        <f t="shared" si="68"/>
        <v>0</v>
      </c>
      <c r="AN304" s="173">
        <f t="shared" si="69"/>
        <v>0</v>
      </c>
      <c r="AO304" s="173">
        <f t="shared" si="70"/>
        <v>0</v>
      </c>
      <c r="AP304" s="173">
        <f t="shared" si="71"/>
        <v>0</v>
      </c>
      <c r="AQ304" s="173">
        <f t="shared" si="72"/>
        <v>29</v>
      </c>
      <c r="AR304" s="173">
        <f t="shared" si="73"/>
        <v>0</v>
      </c>
      <c r="AS304" s="374">
        <f t="shared" si="74"/>
        <v>0</v>
      </c>
    </row>
    <row r="305" spans="2:45" ht="17.25">
      <c r="B305" s="445"/>
      <c r="C305" s="350">
        <v>22</v>
      </c>
      <c r="D305" s="113"/>
      <c r="E305" s="256"/>
      <c r="F305" s="111"/>
      <c r="G305" s="131"/>
      <c r="H305" s="131"/>
      <c r="I305" s="110">
        <v>8</v>
      </c>
      <c r="J305" s="153" t="s">
        <v>298</v>
      </c>
      <c r="K305" s="154">
        <v>8.1</v>
      </c>
      <c r="L305" s="155">
        <v>0</v>
      </c>
      <c r="M305" s="147"/>
      <c r="N305" s="419"/>
      <c r="O305" s="420"/>
      <c r="P305" s="420">
        <v>20</v>
      </c>
      <c r="Q305" s="420">
        <v>28</v>
      </c>
      <c r="R305" s="420"/>
      <c r="S305" s="420"/>
      <c r="T305" s="420"/>
      <c r="U305" s="420"/>
      <c r="V305" s="420"/>
      <c r="W305" s="420"/>
      <c r="X305" s="420"/>
      <c r="Y305" s="420"/>
      <c r="Z305" s="419">
        <f>SUM(N305,P305,R305,T305,V305,X305,-AK305)</f>
        <v>20</v>
      </c>
      <c r="AA305" s="420">
        <f>SUM(O305,Q305,S305,U305,W305,Y305,-AS305)</f>
        <v>28</v>
      </c>
      <c r="AB305" s="421">
        <f>SUM(Z305:AA305)</f>
        <v>48</v>
      </c>
      <c r="AD305">
        <f t="shared" si="75"/>
        <v>0</v>
      </c>
      <c r="AE305" s="375">
        <f t="shared" si="61"/>
        <v>0</v>
      </c>
      <c r="AF305" s="173">
        <f t="shared" si="62"/>
        <v>20</v>
      </c>
      <c r="AG305" s="173">
        <f t="shared" si="63"/>
        <v>0</v>
      </c>
      <c r="AH305" s="173">
        <f t="shared" si="64"/>
        <v>0</v>
      </c>
      <c r="AI305" s="173">
        <f t="shared" si="65"/>
        <v>0</v>
      </c>
      <c r="AJ305" s="173">
        <f t="shared" si="66"/>
        <v>0</v>
      </c>
      <c r="AK305" s="369">
        <f t="shared" si="67"/>
        <v>0</v>
      </c>
      <c r="AL305" s="173"/>
      <c r="AM305" s="173">
        <f t="shared" si="68"/>
        <v>0</v>
      </c>
      <c r="AN305" s="173">
        <f t="shared" si="69"/>
        <v>28</v>
      </c>
      <c r="AO305" s="173">
        <f t="shared" si="70"/>
        <v>0</v>
      </c>
      <c r="AP305" s="173">
        <f t="shared" si="71"/>
        <v>0</v>
      </c>
      <c r="AQ305" s="173">
        <f t="shared" si="72"/>
        <v>0</v>
      </c>
      <c r="AR305" s="173">
        <f t="shared" si="73"/>
        <v>0</v>
      </c>
      <c r="AS305" s="374">
        <f t="shared" si="74"/>
        <v>0</v>
      </c>
    </row>
    <row r="306" spans="2:45" ht="17.25">
      <c r="B306" s="445"/>
      <c r="C306" s="350">
        <v>23</v>
      </c>
      <c r="D306" s="113"/>
      <c r="E306" s="256"/>
      <c r="F306" s="111"/>
      <c r="G306" s="131"/>
      <c r="H306" s="131"/>
      <c r="I306" s="110">
        <v>8</v>
      </c>
      <c r="J306" s="153" t="s">
        <v>247</v>
      </c>
      <c r="K306" s="154">
        <v>9.5</v>
      </c>
      <c r="L306" s="155">
        <v>0</v>
      </c>
      <c r="M306" s="147"/>
      <c r="N306" s="419">
        <v>22</v>
      </c>
      <c r="O306" s="420">
        <v>34</v>
      </c>
      <c r="P306" s="420">
        <v>24</v>
      </c>
      <c r="Q306" s="420">
        <v>32</v>
      </c>
      <c r="R306" s="420">
        <v>16</v>
      </c>
      <c r="S306" s="420">
        <v>24</v>
      </c>
      <c r="T306" s="420">
        <v>21</v>
      </c>
      <c r="U306" s="420">
        <v>29</v>
      </c>
      <c r="V306" s="420">
        <v>15</v>
      </c>
      <c r="W306" s="420">
        <v>26</v>
      </c>
      <c r="X306" s="420"/>
      <c r="Y306" s="420"/>
      <c r="Z306" s="419">
        <f>SUM(N306,P306,R306,T306,V306,X306,-AK306)</f>
        <v>83</v>
      </c>
      <c r="AA306" s="420">
        <f>SUM(O306,Q306,S306,U306,W306,Y306,-AS306)</f>
        <v>121</v>
      </c>
      <c r="AB306" s="421">
        <f>SUM(Z306:AA306)</f>
        <v>204</v>
      </c>
      <c r="AD306">
        <f t="shared" si="75"/>
        <v>41</v>
      </c>
      <c r="AE306" s="375">
        <f t="shared" si="61"/>
        <v>22</v>
      </c>
      <c r="AF306" s="173">
        <f t="shared" si="62"/>
        <v>24</v>
      </c>
      <c r="AG306" s="173">
        <f t="shared" si="63"/>
        <v>16</v>
      </c>
      <c r="AH306" s="173">
        <f t="shared" si="64"/>
        <v>21</v>
      </c>
      <c r="AI306" s="173">
        <f t="shared" si="65"/>
        <v>15</v>
      </c>
      <c r="AJ306" s="173">
        <f t="shared" si="66"/>
        <v>0</v>
      </c>
      <c r="AK306" s="369">
        <f t="shared" si="67"/>
        <v>15</v>
      </c>
      <c r="AL306" s="173"/>
      <c r="AM306" s="173">
        <f t="shared" si="68"/>
        <v>34</v>
      </c>
      <c r="AN306" s="173">
        <f t="shared" si="69"/>
        <v>32</v>
      </c>
      <c r="AO306" s="173">
        <f t="shared" si="70"/>
        <v>24</v>
      </c>
      <c r="AP306" s="173">
        <f t="shared" si="71"/>
        <v>29</v>
      </c>
      <c r="AQ306" s="173">
        <f t="shared" si="72"/>
        <v>26</v>
      </c>
      <c r="AR306" s="173">
        <f t="shared" si="73"/>
        <v>0</v>
      </c>
      <c r="AS306" s="374">
        <f t="shared" si="74"/>
        <v>24</v>
      </c>
    </row>
    <row r="307" spans="2:45" ht="18" thickBot="1">
      <c r="B307" s="445"/>
      <c r="C307" s="350">
        <v>24</v>
      </c>
      <c r="D307" s="113"/>
      <c r="E307" s="256"/>
      <c r="F307" s="111"/>
      <c r="G307" s="131"/>
      <c r="H307" s="131"/>
      <c r="I307" s="110">
        <v>8</v>
      </c>
      <c r="J307" s="153" t="s">
        <v>255</v>
      </c>
      <c r="K307" s="154">
        <v>11.6</v>
      </c>
      <c r="L307" s="155">
        <v>0</v>
      </c>
      <c r="M307" s="147"/>
      <c r="N307" s="419">
        <v>16</v>
      </c>
      <c r="O307" s="420">
        <v>29</v>
      </c>
      <c r="P307" s="420">
        <v>24</v>
      </c>
      <c r="Q307" s="420">
        <v>38</v>
      </c>
      <c r="R307" s="420">
        <v>15</v>
      </c>
      <c r="S307" s="420">
        <v>25</v>
      </c>
      <c r="T307" s="420">
        <v>21</v>
      </c>
      <c r="U307" s="420">
        <v>31</v>
      </c>
      <c r="V307" s="420">
        <v>18</v>
      </c>
      <c r="W307" s="420">
        <v>35</v>
      </c>
      <c r="X307" s="420"/>
      <c r="Y307" s="420"/>
      <c r="Z307" s="419">
        <f>SUM(N307,P307,R307,T307,V307,X307,-AK307)</f>
        <v>79</v>
      </c>
      <c r="AA307" s="420">
        <f>SUM(O307,Q307,S307,U307,W307,Y307,-AS307)</f>
        <v>133</v>
      </c>
      <c r="AB307" s="421">
        <f>SUM(Z307:AA307)</f>
        <v>212</v>
      </c>
      <c r="AD307">
        <f t="shared" si="75"/>
        <v>53</v>
      </c>
      <c r="AE307" s="375">
        <f t="shared" si="61"/>
        <v>16</v>
      </c>
      <c r="AF307" s="173">
        <f t="shared" si="62"/>
        <v>24</v>
      </c>
      <c r="AG307" s="173">
        <f t="shared" si="63"/>
        <v>15</v>
      </c>
      <c r="AH307" s="173">
        <f t="shared" si="64"/>
        <v>21</v>
      </c>
      <c r="AI307" s="173">
        <f t="shared" si="65"/>
        <v>18</v>
      </c>
      <c r="AJ307" s="173">
        <f t="shared" si="66"/>
        <v>0</v>
      </c>
      <c r="AK307" s="369">
        <f t="shared" si="67"/>
        <v>15</v>
      </c>
      <c r="AL307" s="173"/>
      <c r="AM307" s="173">
        <f t="shared" si="68"/>
        <v>29</v>
      </c>
      <c r="AN307" s="173">
        <f t="shared" si="69"/>
        <v>38</v>
      </c>
      <c r="AO307" s="173">
        <f t="shared" si="70"/>
        <v>25</v>
      </c>
      <c r="AP307" s="173">
        <f t="shared" si="71"/>
        <v>31</v>
      </c>
      <c r="AQ307" s="173">
        <f t="shared" si="72"/>
        <v>35</v>
      </c>
      <c r="AR307" s="173">
        <f t="shared" si="73"/>
        <v>0</v>
      </c>
      <c r="AS307" s="374">
        <f t="shared" si="74"/>
        <v>25</v>
      </c>
    </row>
    <row r="308" spans="2:45" ht="18" hidden="1" thickBot="1">
      <c r="B308" s="445"/>
      <c r="C308" s="350">
        <v>25</v>
      </c>
      <c r="D308" s="113"/>
      <c r="E308" s="256"/>
      <c r="F308" s="111"/>
      <c r="G308" s="131"/>
      <c r="H308" s="131"/>
      <c r="I308" s="110">
        <v>8</v>
      </c>
      <c r="J308" s="153"/>
      <c r="K308" s="154"/>
      <c r="L308" s="155"/>
      <c r="M308" s="147"/>
      <c r="N308" s="419"/>
      <c r="O308" s="420"/>
      <c r="P308" s="420"/>
      <c r="Q308" s="420"/>
      <c r="R308" s="420"/>
      <c r="S308" s="420"/>
      <c r="T308" s="420"/>
      <c r="U308" s="420"/>
      <c r="V308" s="420"/>
      <c r="W308" s="420"/>
      <c r="X308" s="420"/>
      <c r="Y308" s="420"/>
      <c r="Z308" s="419">
        <f>SUM(N308,P308,R308,T308,V308,X308,-AK308)</f>
        <v>0</v>
      </c>
      <c r="AA308" s="420">
        <f>SUM(O308,Q308,S308,U308,W308,Y308,-AS308)</f>
        <v>0</v>
      </c>
      <c r="AB308" s="421">
        <f>SUM(Z308:AA308)</f>
        <v>0</v>
      </c>
      <c r="AD308">
        <f t="shared" si="75"/>
        <v>0</v>
      </c>
      <c r="AE308" s="375">
        <f t="shared" si="61"/>
        <v>0</v>
      </c>
      <c r="AF308" s="173">
        <f t="shared" si="62"/>
        <v>0</v>
      </c>
      <c r="AG308" s="173">
        <f t="shared" si="63"/>
        <v>0</v>
      </c>
      <c r="AH308" s="173">
        <f t="shared" si="64"/>
        <v>0</v>
      </c>
      <c r="AI308" s="173">
        <f t="shared" si="65"/>
        <v>0</v>
      </c>
      <c r="AJ308" s="173">
        <f t="shared" si="66"/>
        <v>0</v>
      </c>
      <c r="AK308" s="369">
        <f t="shared" si="67"/>
        <v>0</v>
      </c>
      <c r="AL308" s="173"/>
      <c r="AM308" s="173">
        <f t="shared" si="68"/>
        <v>0</v>
      </c>
      <c r="AN308" s="173">
        <f t="shared" si="69"/>
        <v>0</v>
      </c>
      <c r="AO308" s="173">
        <f t="shared" si="70"/>
        <v>0</v>
      </c>
      <c r="AP308" s="173">
        <f t="shared" si="71"/>
        <v>0</v>
      </c>
      <c r="AQ308" s="173">
        <f t="shared" si="72"/>
        <v>0</v>
      </c>
      <c r="AR308" s="173">
        <f t="shared" si="73"/>
        <v>0</v>
      </c>
      <c r="AS308" s="374">
        <f t="shared" si="74"/>
        <v>0</v>
      </c>
    </row>
    <row r="309" spans="2:45" ht="18" hidden="1" thickBot="1">
      <c r="B309" s="445"/>
      <c r="C309" s="350">
        <v>26</v>
      </c>
      <c r="D309" s="113"/>
      <c r="E309" s="256"/>
      <c r="F309" s="111"/>
      <c r="G309" s="131"/>
      <c r="H309" s="131"/>
      <c r="I309" s="110">
        <v>8</v>
      </c>
      <c r="J309" s="153"/>
      <c r="K309" s="154"/>
      <c r="L309" s="155"/>
      <c r="M309" s="147"/>
      <c r="N309" s="419"/>
      <c r="O309" s="420"/>
      <c r="P309" s="420"/>
      <c r="Q309" s="420"/>
      <c r="R309" s="420"/>
      <c r="S309" s="420"/>
      <c r="T309" s="420"/>
      <c r="U309" s="420"/>
      <c r="V309" s="420"/>
      <c r="W309" s="420"/>
      <c r="X309" s="420"/>
      <c r="Y309" s="420"/>
      <c r="Z309" s="419">
        <f>SUM(N309,P309,R309,T309,V309,X309,-AK309)</f>
        <v>0</v>
      </c>
      <c r="AA309" s="420">
        <f>SUM(O309,Q309,S309,U309,W309,Y309,-AS309)</f>
        <v>0</v>
      </c>
      <c r="AB309" s="421">
        <f>SUM(Z309:AA309)</f>
        <v>0</v>
      </c>
      <c r="AD309">
        <f t="shared" si="75"/>
        <v>0</v>
      </c>
      <c r="AE309" s="375">
        <f t="shared" si="61"/>
        <v>0</v>
      </c>
      <c r="AF309" s="173">
        <f t="shared" si="62"/>
        <v>0</v>
      </c>
      <c r="AG309" s="173">
        <f t="shared" si="63"/>
        <v>0</v>
      </c>
      <c r="AH309" s="173">
        <f t="shared" si="64"/>
        <v>0</v>
      </c>
      <c r="AI309" s="173">
        <f t="shared" si="65"/>
        <v>0</v>
      </c>
      <c r="AJ309" s="173">
        <f t="shared" si="66"/>
        <v>0</v>
      </c>
      <c r="AK309" s="369">
        <f t="shared" si="67"/>
        <v>0</v>
      </c>
      <c r="AL309" s="173"/>
      <c r="AM309" s="173">
        <f t="shared" si="68"/>
        <v>0</v>
      </c>
      <c r="AN309" s="173">
        <f t="shared" si="69"/>
        <v>0</v>
      </c>
      <c r="AO309" s="173">
        <f t="shared" si="70"/>
        <v>0</v>
      </c>
      <c r="AP309" s="173">
        <f t="shared" si="71"/>
        <v>0</v>
      </c>
      <c r="AQ309" s="173">
        <f t="shared" si="72"/>
        <v>0</v>
      </c>
      <c r="AR309" s="173">
        <f t="shared" si="73"/>
        <v>0</v>
      </c>
      <c r="AS309" s="374">
        <f t="shared" si="74"/>
        <v>0</v>
      </c>
    </row>
    <row r="310" spans="2:45" ht="18" hidden="1" thickBot="1">
      <c r="B310" s="445"/>
      <c r="C310" s="350">
        <v>27</v>
      </c>
      <c r="D310" s="113"/>
      <c r="E310" s="256"/>
      <c r="F310" s="111"/>
      <c r="G310" s="131"/>
      <c r="H310" s="131"/>
      <c r="I310" s="110">
        <v>8</v>
      </c>
      <c r="J310" s="153"/>
      <c r="K310" s="154"/>
      <c r="L310" s="155"/>
      <c r="M310" s="147"/>
      <c r="N310" s="419"/>
      <c r="O310" s="420"/>
      <c r="P310" s="420"/>
      <c r="Q310" s="420"/>
      <c r="R310" s="420"/>
      <c r="S310" s="420"/>
      <c r="T310" s="420"/>
      <c r="U310" s="420"/>
      <c r="V310" s="420"/>
      <c r="W310" s="420"/>
      <c r="X310" s="420"/>
      <c r="Y310" s="420"/>
      <c r="Z310" s="419">
        <f>SUM(N310,P310,R310,T310,V310,X310,-AK310)</f>
        <v>0</v>
      </c>
      <c r="AA310" s="420">
        <f>SUM(O310,Q310,S310,U310,W310,Y310,-AS310)</f>
        <v>0</v>
      </c>
      <c r="AB310" s="421">
        <f>SUM(Z310:AA310)</f>
        <v>0</v>
      </c>
      <c r="AD310">
        <f t="shared" si="75"/>
        <v>0</v>
      </c>
      <c r="AE310" s="375">
        <f t="shared" si="61"/>
        <v>0</v>
      </c>
      <c r="AF310" s="173">
        <f t="shared" si="62"/>
        <v>0</v>
      </c>
      <c r="AG310" s="173">
        <f t="shared" si="63"/>
        <v>0</v>
      </c>
      <c r="AH310" s="173">
        <f t="shared" si="64"/>
        <v>0</v>
      </c>
      <c r="AI310" s="173">
        <f t="shared" si="65"/>
        <v>0</v>
      </c>
      <c r="AJ310" s="173">
        <f t="shared" si="66"/>
        <v>0</v>
      </c>
      <c r="AK310" s="369">
        <f t="shared" si="67"/>
        <v>0</v>
      </c>
      <c r="AL310" s="173"/>
      <c r="AM310" s="173">
        <f t="shared" si="68"/>
        <v>0</v>
      </c>
      <c r="AN310" s="173">
        <f t="shared" si="69"/>
        <v>0</v>
      </c>
      <c r="AO310" s="173">
        <f t="shared" si="70"/>
        <v>0</v>
      </c>
      <c r="AP310" s="173">
        <f t="shared" si="71"/>
        <v>0</v>
      </c>
      <c r="AQ310" s="173">
        <f t="shared" si="72"/>
        <v>0</v>
      </c>
      <c r="AR310" s="173">
        <f t="shared" si="73"/>
        <v>0</v>
      </c>
      <c r="AS310" s="374">
        <f t="shared" si="74"/>
        <v>0</v>
      </c>
    </row>
    <row r="311" spans="2:45" ht="18" hidden="1" thickBot="1">
      <c r="B311" s="445"/>
      <c r="C311" s="350">
        <v>28</v>
      </c>
      <c r="D311" s="113"/>
      <c r="E311" s="256"/>
      <c r="F311" s="111"/>
      <c r="G311" s="131"/>
      <c r="H311" s="131"/>
      <c r="I311" s="110">
        <v>8</v>
      </c>
      <c r="J311" s="153"/>
      <c r="K311" s="154"/>
      <c r="L311" s="155"/>
      <c r="M311" s="147"/>
      <c r="N311" s="419"/>
      <c r="O311" s="420"/>
      <c r="P311" s="420"/>
      <c r="Q311" s="420"/>
      <c r="R311" s="420"/>
      <c r="S311" s="420"/>
      <c r="T311" s="420"/>
      <c r="U311" s="420"/>
      <c r="V311" s="420"/>
      <c r="W311" s="420"/>
      <c r="X311" s="420"/>
      <c r="Y311" s="420"/>
      <c r="Z311" s="419">
        <f>SUM(N311,P311,R311,T311,V311,X311,-AK311)</f>
        <v>0</v>
      </c>
      <c r="AA311" s="420">
        <f>SUM(O311,Q311,S311,U311,W311,Y311,-AS311)</f>
        <v>0</v>
      </c>
      <c r="AB311" s="421">
        <f>SUM(Z311:AA311)</f>
        <v>0</v>
      </c>
      <c r="AD311">
        <f t="shared" si="75"/>
        <v>0</v>
      </c>
      <c r="AE311" s="375">
        <f t="shared" si="61"/>
        <v>0</v>
      </c>
      <c r="AF311" s="173">
        <f t="shared" si="62"/>
        <v>0</v>
      </c>
      <c r="AG311" s="173">
        <f t="shared" si="63"/>
        <v>0</v>
      </c>
      <c r="AH311" s="173">
        <f t="shared" si="64"/>
        <v>0</v>
      </c>
      <c r="AI311" s="173">
        <f t="shared" si="65"/>
        <v>0</v>
      </c>
      <c r="AJ311" s="173">
        <f t="shared" si="66"/>
        <v>0</v>
      </c>
      <c r="AK311" s="369">
        <f t="shared" si="67"/>
        <v>0</v>
      </c>
      <c r="AL311" s="173"/>
      <c r="AM311" s="173">
        <f t="shared" si="68"/>
        <v>0</v>
      </c>
      <c r="AN311" s="173">
        <f t="shared" si="69"/>
        <v>0</v>
      </c>
      <c r="AO311" s="173">
        <f t="shared" si="70"/>
        <v>0</v>
      </c>
      <c r="AP311" s="173">
        <f t="shared" si="71"/>
        <v>0</v>
      </c>
      <c r="AQ311" s="173">
        <f t="shared" si="72"/>
        <v>0</v>
      </c>
      <c r="AR311" s="173">
        <f t="shared" si="73"/>
        <v>0</v>
      </c>
      <c r="AS311" s="374">
        <f t="shared" si="74"/>
        <v>0</v>
      </c>
    </row>
    <row r="312" spans="2:45" ht="18" hidden="1" thickBot="1">
      <c r="B312" s="445"/>
      <c r="C312" s="350">
        <v>29</v>
      </c>
      <c r="D312" s="113"/>
      <c r="E312" s="256"/>
      <c r="F312" s="111"/>
      <c r="G312" s="131"/>
      <c r="H312" s="131"/>
      <c r="I312" s="110">
        <v>8</v>
      </c>
      <c r="J312" s="153"/>
      <c r="K312" s="154"/>
      <c r="L312" s="155"/>
      <c r="M312" s="147"/>
      <c r="N312" s="419"/>
      <c r="O312" s="420"/>
      <c r="P312" s="420"/>
      <c r="Q312" s="420"/>
      <c r="R312" s="420"/>
      <c r="S312" s="420"/>
      <c r="T312" s="420"/>
      <c r="U312" s="420"/>
      <c r="V312" s="420"/>
      <c r="W312" s="420"/>
      <c r="X312" s="420"/>
      <c r="Y312" s="420"/>
      <c r="Z312" s="419">
        <f>SUM(N312,P312,R312,T312,V312,X312,-AK312)</f>
        <v>0</v>
      </c>
      <c r="AA312" s="420">
        <f>SUM(O312,Q312,S312,U312,W312,Y312,-AS312)</f>
        <v>0</v>
      </c>
      <c r="AB312" s="421">
        <f>SUM(Z312:AA312)</f>
        <v>0</v>
      </c>
      <c r="AD312">
        <f t="shared" si="75"/>
        <v>0</v>
      </c>
      <c r="AE312" s="375">
        <f t="shared" si="61"/>
        <v>0</v>
      </c>
      <c r="AF312" s="173">
        <f t="shared" si="62"/>
        <v>0</v>
      </c>
      <c r="AG312" s="173">
        <f t="shared" si="63"/>
        <v>0</v>
      </c>
      <c r="AH312" s="173">
        <f t="shared" si="64"/>
        <v>0</v>
      </c>
      <c r="AI312" s="173">
        <f t="shared" si="65"/>
        <v>0</v>
      </c>
      <c r="AJ312" s="173">
        <f t="shared" si="66"/>
        <v>0</v>
      </c>
      <c r="AK312" s="369">
        <f t="shared" si="67"/>
        <v>0</v>
      </c>
      <c r="AL312" s="173"/>
      <c r="AM312" s="173">
        <f t="shared" si="68"/>
        <v>0</v>
      </c>
      <c r="AN312" s="173">
        <f t="shared" si="69"/>
        <v>0</v>
      </c>
      <c r="AO312" s="173">
        <f t="shared" si="70"/>
        <v>0</v>
      </c>
      <c r="AP312" s="173">
        <f t="shared" si="71"/>
        <v>0</v>
      </c>
      <c r="AQ312" s="173">
        <f t="shared" si="72"/>
        <v>0</v>
      </c>
      <c r="AR312" s="173">
        <f t="shared" si="73"/>
        <v>0</v>
      </c>
      <c r="AS312" s="374">
        <f t="shared" si="74"/>
        <v>0</v>
      </c>
    </row>
    <row r="313" spans="2:45" ht="18" hidden="1" thickBot="1">
      <c r="B313" s="445"/>
      <c r="C313" s="350">
        <v>30</v>
      </c>
      <c r="D313" s="113"/>
      <c r="E313" s="256"/>
      <c r="F313" s="111"/>
      <c r="G313" s="131"/>
      <c r="H313" s="131"/>
      <c r="I313" s="110">
        <v>8</v>
      </c>
      <c r="J313" s="153"/>
      <c r="K313" s="154"/>
      <c r="L313" s="155"/>
      <c r="M313" s="147"/>
      <c r="N313" s="419"/>
      <c r="O313" s="420"/>
      <c r="P313" s="420"/>
      <c r="Q313" s="420"/>
      <c r="R313" s="420"/>
      <c r="S313" s="420"/>
      <c r="T313" s="420"/>
      <c r="U313" s="420"/>
      <c r="V313" s="420"/>
      <c r="W313" s="420"/>
      <c r="X313" s="420"/>
      <c r="Y313" s="420"/>
      <c r="Z313" s="419">
        <f>SUM(N313,P313,R313,T313,V313,X313,-AK313)</f>
        <v>0</v>
      </c>
      <c r="AA313" s="420">
        <f>SUM(O313,Q313,S313,U313,W313,Y313,-AS313)</f>
        <v>0</v>
      </c>
      <c r="AB313" s="421">
        <f>SUM(Z313:AA313)</f>
        <v>0</v>
      </c>
      <c r="AD313">
        <f t="shared" si="75"/>
        <v>0</v>
      </c>
      <c r="AE313" s="375">
        <f t="shared" si="61"/>
        <v>0</v>
      </c>
      <c r="AF313" s="173">
        <f t="shared" si="62"/>
        <v>0</v>
      </c>
      <c r="AG313" s="173">
        <f t="shared" si="63"/>
        <v>0</v>
      </c>
      <c r="AH313" s="173">
        <f t="shared" si="64"/>
        <v>0</v>
      </c>
      <c r="AI313" s="173">
        <f t="shared" si="65"/>
        <v>0</v>
      </c>
      <c r="AJ313" s="173">
        <f t="shared" si="66"/>
        <v>0</v>
      </c>
      <c r="AK313" s="369">
        <f t="shared" si="67"/>
        <v>0</v>
      </c>
      <c r="AL313" s="173"/>
      <c r="AM313" s="173">
        <f t="shared" si="68"/>
        <v>0</v>
      </c>
      <c r="AN313" s="173">
        <f t="shared" si="69"/>
        <v>0</v>
      </c>
      <c r="AO313" s="173">
        <f t="shared" si="70"/>
        <v>0</v>
      </c>
      <c r="AP313" s="173">
        <f t="shared" si="71"/>
        <v>0</v>
      </c>
      <c r="AQ313" s="173">
        <f t="shared" si="72"/>
        <v>0</v>
      </c>
      <c r="AR313" s="173">
        <f t="shared" si="73"/>
        <v>0</v>
      </c>
      <c r="AS313" s="374">
        <f t="shared" si="74"/>
        <v>0</v>
      </c>
    </row>
    <row r="314" spans="2:45" ht="16.5" hidden="1" thickBot="1">
      <c r="B314" s="445"/>
      <c r="C314" s="350">
        <v>31</v>
      </c>
      <c r="D314" s="113"/>
      <c r="E314" s="256"/>
      <c r="F314" s="111"/>
      <c r="G314" s="131"/>
      <c r="H314" s="131"/>
      <c r="I314" s="110">
        <v>8</v>
      </c>
      <c r="J314" s="153"/>
      <c r="K314" s="154"/>
      <c r="L314" s="155"/>
      <c r="M314" s="147"/>
      <c r="N314" s="419"/>
      <c r="O314" s="420"/>
      <c r="P314" s="420"/>
      <c r="Q314" s="420"/>
      <c r="R314" s="420"/>
      <c r="S314" s="420"/>
      <c r="T314" s="420"/>
      <c r="U314" s="420"/>
      <c r="V314" s="420"/>
      <c r="W314" s="420"/>
      <c r="X314" s="420"/>
      <c r="Y314" s="420"/>
      <c r="Z314" s="419">
        <f>SUM(N314,P314,R314,T314,V314,X314,-AK314)</f>
        <v>0</v>
      </c>
      <c r="AA314" s="420">
        <f>SUM(O314,Q314,S314,U314,W314,Y314,-AS314)</f>
        <v>0</v>
      </c>
      <c r="AB314" s="421">
        <f>SUM(Z314:AA314)</f>
        <v>0</v>
      </c>
      <c r="AD314">
        <f t="shared" si="75"/>
        <v>0</v>
      </c>
      <c r="AE314" s="375">
        <f t="shared" si="61"/>
        <v>0</v>
      </c>
      <c r="AF314" s="173">
        <f t="shared" si="62"/>
        <v>0</v>
      </c>
      <c r="AG314" s="173">
        <f t="shared" si="63"/>
        <v>0</v>
      </c>
      <c r="AH314" s="173">
        <f t="shared" si="64"/>
        <v>0</v>
      </c>
      <c r="AI314" s="173">
        <f t="shared" si="65"/>
        <v>0</v>
      </c>
      <c r="AJ314" s="173">
        <f t="shared" si="66"/>
        <v>0</v>
      </c>
      <c r="AK314" s="369">
        <f t="shared" si="67"/>
        <v>0</v>
      </c>
      <c r="AL314" s="173"/>
      <c r="AM314" s="173">
        <f t="shared" si="68"/>
        <v>0</v>
      </c>
      <c r="AN314" s="173">
        <f t="shared" si="69"/>
        <v>0</v>
      </c>
      <c r="AO314" s="173">
        <f t="shared" si="70"/>
        <v>0</v>
      </c>
      <c r="AP314" s="173">
        <f t="shared" si="71"/>
        <v>0</v>
      </c>
      <c r="AQ314" s="173">
        <f t="shared" si="72"/>
        <v>0</v>
      </c>
      <c r="AR314" s="173">
        <f t="shared" si="73"/>
        <v>0</v>
      </c>
      <c r="AS314" s="374">
        <f t="shared" si="74"/>
        <v>0</v>
      </c>
    </row>
    <row r="315" spans="2:45" ht="18" hidden="1" thickBot="1">
      <c r="B315" s="445"/>
      <c r="C315" s="350">
        <v>32</v>
      </c>
      <c r="D315" s="113"/>
      <c r="E315" s="256"/>
      <c r="F315" s="111"/>
      <c r="G315" s="131"/>
      <c r="H315" s="131"/>
      <c r="I315" s="110">
        <v>8</v>
      </c>
      <c r="J315" s="153"/>
      <c r="K315" s="154"/>
      <c r="L315" s="155"/>
      <c r="M315" s="147"/>
      <c r="N315" s="419"/>
      <c r="O315" s="420"/>
      <c r="P315" s="420"/>
      <c r="Q315" s="420"/>
      <c r="R315" s="420"/>
      <c r="S315" s="420"/>
      <c r="T315" s="420"/>
      <c r="U315" s="420"/>
      <c r="V315" s="420"/>
      <c r="W315" s="420"/>
      <c r="X315" s="420"/>
      <c r="Y315" s="420"/>
      <c r="Z315" s="419">
        <f>SUM(N315,P315,R315,T315,V315,X315,-AK315)</f>
        <v>0</v>
      </c>
      <c r="AA315" s="420">
        <f>SUM(O315,Q315,S315,U315,W315,Y315,-AS315)</f>
        <v>0</v>
      </c>
      <c r="AB315" s="421">
        <f>SUM(Z315:AA315)</f>
        <v>0</v>
      </c>
      <c r="AD315">
        <f t="shared" si="75"/>
        <v>0</v>
      </c>
      <c r="AE315" s="375">
        <f t="shared" si="61"/>
        <v>0</v>
      </c>
      <c r="AF315" s="173">
        <f t="shared" si="62"/>
        <v>0</v>
      </c>
      <c r="AG315" s="173">
        <f t="shared" si="63"/>
        <v>0</v>
      </c>
      <c r="AH315" s="173">
        <f t="shared" si="64"/>
        <v>0</v>
      </c>
      <c r="AI315" s="173">
        <f t="shared" si="65"/>
        <v>0</v>
      </c>
      <c r="AJ315" s="173">
        <f t="shared" si="66"/>
        <v>0</v>
      </c>
      <c r="AK315" s="369">
        <f t="shared" si="67"/>
        <v>0</v>
      </c>
      <c r="AL315" s="173"/>
      <c r="AM315" s="173">
        <f t="shared" si="68"/>
        <v>0</v>
      </c>
      <c r="AN315" s="173">
        <f t="shared" si="69"/>
        <v>0</v>
      </c>
      <c r="AO315" s="173">
        <f t="shared" si="70"/>
        <v>0</v>
      </c>
      <c r="AP315" s="173">
        <f t="shared" si="71"/>
        <v>0</v>
      </c>
      <c r="AQ315" s="173">
        <f t="shared" si="72"/>
        <v>0</v>
      </c>
      <c r="AR315" s="173">
        <f t="shared" si="73"/>
        <v>0</v>
      </c>
      <c r="AS315" s="374">
        <f t="shared" si="74"/>
        <v>0</v>
      </c>
    </row>
    <row r="316" spans="2:45" ht="18" hidden="1" thickBot="1">
      <c r="B316" s="445"/>
      <c r="C316" s="350">
        <v>33</v>
      </c>
      <c r="D316" s="113"/>
      <c r="E316" s="256"/>
      <c r="F316" s="111"/>
      <c r="G316" s="131"/>
      <c r="H316" s="131"/>
      <c r="I316" s="110">
        <v>8</v>
      </c>
      <c r="J316" s="153"/>
      <c r="K316" s="154"/>
      <c r="L316" s="155"/>
      <c r="M316" s="147"/>
      <c r="N316" s="419"/>
      <c r="O316" s="420"/>
      <c r="P316" s="420"/>
      <c r="Q316" s="420"/>
      <c r="R316" s="420"/>
      <c r="S316" s="420"/>
      <c r="T316" s="420"/>
      <c r="U316" s="420"/>
      <c r="V316" s="420"/>
      <c r="W316" s="420"/>
      <c r="X316" s="420"/>
      <c r="Y316" s="420"/>
      <c r="Z316" s="419">
        <f>SUM(N316,P316,R316,T316,V316,X316,-AK316)</f>
        <v>0</v>
      </c>
      <c r="AA316" s="420">
        <f>SUM(O316,Q316,S316,U316,W316,Y316,-AS316)</f>
        <v>0</v>
      </c>
      <c r="AB316" s="421">
        <f>SUM(Z316:AA316)</f>
        <v>0</v>
      </c>
      <c r="AD316">
        <f t="shared" si="75"/>
        <v>0</v>
      </c>
      <c r="AE316" s="375">
        <f t="shared" si="61"/>
        <v>0</v>
      </c>
      <c r="AF316" s="173">
        <f t="shared" si="62"/>
        <v>0</v>
      </c>
      <c r="AG316" s="173">
        <f t="shared" si="63"/>
        <v>0</v>
      </c>
      <c r="AH316" s="173">
        <f t="shared" si="64"/>
        <v>0</v>
      </c>
      <c r="AI316" s="173">
        <f t="shared" si="65"/>
        <v>0</v>
      </c>
      <c r="AJ316" s="173">
        <f t="shared" si="66"/>
        <v>0</v>
      </c>
      <c r="AK316" s="369">
        <f t="shared" si="67"/>
        <v>0</v>
      </c>
      <c r="AL316" s="173"/>
      <c r="AM316" s="173">
        <f t="shared" si="68"/>
        <v>0</v>
      </c>
      <c r="AN316" s="173">
        <f t="shared" si="69"/>
        <v>0</v>
      </c>
      <c r="AO316" s="173">
        <f t="shared" si="70"/>
        <v>0</v>
      </c>
      <c r="AP316" s="173">
        <f t="shared" si="71"/>
        <v>0</v>
      </c>
      <c r="AQ316" s="173">
        <f t="shared" si="72"/>
        <v>0</v>
      </c>
      <c r="AR316" s="173">
        <f t="shared" si="73"/>
        <v>0</v>
      </c>
      <c r="AS316" s="374">
        <f t="shared" si="74"/>
        <v>0</v>
      </c>
    </row>
    <row r="317" spans="2:45" ht="18" hidden="1" thickBot="1">
      <c r="B317" s="445"/>
      <c r="C317" s="350">
        <v>34</v>
      </c>
      <c r="D317" s="113"/>
      <c r="E317" s="256"/>
      <c r="F317" s="111"/>
      <c r="G317" s="131"/>
      <c r="H317" s="131"/>
      <c r="I317" s="110">
        <v>8</v>
      </c>
      <c r="J317" s="153"/>
      <c r="K317" s="154"/>
      <c r="L317" s="155"/>
      <c r="M317" s="147"/>
      <c r="N317" s="419"/>
      <c r="O317" s="420"/>
      <c r="P317" s="420"/>
      <c r="Q317" s="420"/>
      <c r="R317" s="420"/>
      <c r="S317" s="420"/>
      <c r="T317" s="420"/>
      <c r="U317" s="420"/>
      <c r="V317" s="420"/>
      <c r="W317" s="420"/>
      <c r="X317" s="420"/>
      <c r="Y317" s="420"/>
      <c r="Z317" s="419">
        <f>SUM(N317,P317,R317,T317,V317,X317,-AK317)</f>
        <v>0</v>
      </c>
      <c r="AA317" s="420">
        <f>SUM(O317,Q317,S317,U317,W317,Y317,-AS317)</f>
        <v>0</v>
      </c>
      <c r="AB317" s="421">
        <f>SUM(Z317:AA317)</f>
        <v>0</v>
      </c>
      <c r="AD317">
        <f t="shared" si="75"/>
        <v>0</v>
      </c>
      <c r="AE317" s="375">
        <f t="shared" si="61"/>
        <v>0</v>
      </c>
      <c r="AF317" s="173">
        <f t="shared" si="62"/>
        <v>0</v>
      </c>
      <c r="AG317" s="173">
        <f t="shared" si="63"/>
        <v>0</v>
      </c>
      <c r="AH317" s="173">
        <f t="shared" si="64"/>
        <v>0</v>
      </c>
      <c r="AI317" s="173">
        <f t="shared" si="65"/>
        <v>0</v>
      </c>
      <c r="AJ317" s="173">
        <f t="shared" si="66"/>
        <v>0</v>
      </c>
      <c r="AK317" s="369">
        <f t="shared" si="67"/>
        <v>0</v>
      </c>
      <c r="AL317" s="173"/>
      <c r="AM317" s="173">
        <f t="shared" si="68"/>
        <v>0</v>
      </c>
      <c r="AN317" s="173">
        <f t="shared" si="69"/>
        <v>0</v>
      </c>
      <c r="AO317" s="173">
        <f t="shared" si="70"/>
        <v>0</v>
      </c>
      <c r="AP317" s="173">
        <f t="shared" si="71"/>
        <v>0</v>
      </c>
      <c r="AQ317" s="173">
        <f t="shared" si="72"/>
        <v>0</v>
      </c>
      <c r="AR317" s="173">
        <f t="shared" si="73"/>
        <v>0</v>
      </c>
      <c r="AS317" s="374">
        <f t="shared" si="74"/>
        <v>0</v>
      </c>
    </row>
    <row r="318" spans="2:45" ht="18" hidden="1" thickBot="1">
      <c r="B318" s="445"/>
      <c r="C318" s="350">
        <v>35</v>
      </c>
      <c r="D318" s="113"/>
      <c r="E318" s="256"/>
      <c r="F318" s="111"/>
      <c r="G318" s="131"/>
      <c r="H318" s="131"/>
      <c r="I318" s="110">
        <v>8</v>
      </c>
      <c r="J318" s="153"/>
      <c r="K318" s="154"/>
      <c r="L318" s="155"/>
      <c r="M318" s="147"/>
      <c r="N318" s="419"/>
      <c r="O318" s="420"/>
      <c r="P318" s="420"/>
      <c r="Q318" s="420"/>
      <c r="R318" s="420"/>
      <c r="S318" s="420"/>
      <c r="T318" s="420"/>
      <c r="U318" s="420"/>
      <c r="V318" s="420"/>
      <c r="W318" s="420"/>
      <c r="X318" s="420"/>
      <c r="Y318" s="420"/>
      <c r="Z318" s="419">
        <f>SUM(N318,P318,R318,T318,V318,X318,-AK318)</f>
        <v>0</v>
      </c>
      <c r="AA318" s="420">
        <f>SUM(O318,Q318,S318,U318,W318,Y318,-AS318)</f>
        <v>0</v>
      </c>
      <c r="AB318" s="421">
        <f>SUM(Z318:AA318)</f>
        <v>0</v>
      </c>
      <c r="AD318">
        <f t="shared" si="75"/>
        <v>0</v>
      </c>
      <c r="AE318" s="375">
        <f t="shared" si="61"/>
        <v>0</v>
      </c>
      <c r="AF318" s="173">
        <f t="shared" si="62"/>
        <v>0</v>
      </c>
      <c r="AG318" s="173">
        <f t="shared" si="63"/>
        <v>0</v>
      </c>
      <c r="AH318" s="173">
        <f t="shared" si="64"/>
        <v>0</v>
      </c>
      <c r="AI318" s="173">
        <f t="shared" si="65"/>
        <v>0</v>
      </c>
      <c r="AJ318" s="173">
        <f t="shared" si="66"/>
        <v>0</v>
      </c>
      <c r="AK318" s="369">
        <f t="shared" si="67"/>
        <v>0</v>
      </c>
      <c r="AL318" s="173"/>
      <c r="AM318" s="173">
        <f t="shared" si="68"/>
        <v>0</v>
      </c>
      <c r="AN318" s="173">
        <f t="shared" si="69"/>
        <v>0</v>
      </c>
      <c r="AO318" s="173">
        <f t="shared" si="70"/>
        <v>0</v>
      </c>
      <c r="AP318" s="173">
        <f t="shared" si="71"/>
        <v>0</v>
      </c>
      <c r="AQ318" s="173">
        <f t="shared" si="72"/>
        <v>0</v>
      </c>
      <c r="AR318" s="173">
        <f t="shared" si="73"/>
        <v>0</v>
      </c>
      <c r="AS318" s="374">
        <f t="shared" si="74"/>
        <v>0</v>
      </c>
    </row>
    <row r="319" spans="2:45" ht="18" hidden="1" thickBot="1">
      <c r="B319" s="445"/>
      <c r="C319" s="350">
        <v>36</v>
      </c>
      <c r="D319" s="113"/>
      <c r="E319" s="256"/>
      <c r="F319" s="111"/>
      <c r="G319" s="131"/>
      <c r="H319" s="131"/>
      <c r="I319" s="110">
        <v>8</v>
      </c>
      <c r="J319" s="153"/>
      <c r="K319" s="154"/>
      <c r="L319" s="155"/>
      <c r="M319" s="147"/>
      <c r="N319" s="419"/>
      <c r="O319" s="420"/>
      <c r="P319" s="420"/>
      <c r="Q319" s="420"/>
      <c r="R319" s="420"/>
      <c r="S319" s="420"/>
      <c r="T319" s="420"/>
      <c r="U319" s="420"/>
      <c r="V319" s="420"/>
      <c r="W319" s="420"/>
      <c r="X319" s="420"/>
      <c r="Y319" s="420"/>
      <c r="Z319" s="419">
        <f>SUM(N319,P319,R319,T319,V319,X319,-AK319)</f>
        <v>0</v>
      </c>
      <c r="AA319" s="420">
        <f>SUM(O319,Q319,S319,U319,W319,Y319,-AS319)</f>
        <v>0</v>
      </c>
      <c r="AB319" s="421">
        <f>SUM(Z319:AA319)</f>
        <v>0</v>
      </c>
      <c r="AD319">
        <f t="shared" si="75"/>
        <v>0</v>
      </c>
      <c r="AE319" s="375">
        <f t="shared" si="61"/>
        <v>0</v>
      </c>
      <c r="AF319" s="173">
        <f t="shared" si="62"/>
        <v>0</v>
      </c>
      <c r="AG319" s="173">
        <f t="shared" si="63"/>
        <v>0</v>
      </c>
      <c r="AH319" s="173">
        <f t="shared" si="64"/>
        <v>0</v>
      </c>
      <c r="AI319" s="173">
        <f t="shared" si="65"/>
        <v>0</v>
      </c>
      <c r="AJ319" s="173">
        <f t="shared" si="66"/>
        <v>0</v>
      </c>
      <c r="AK319" s="369">
        <f t="shared" si="67"/>
        <v>0</v>
      </c>
      <c r="AL319" s="173"/>
      <c r="AM319" s="173">
        <f t="shared" si="68"/>
        <v>0</v>
      </c>
      <c r="AN319" s="173">
        <f t="shared" si="69"/>
        <v>0</v>
      </c>
      <c r="AO319" s="173">
        <f t="shared" si="70"/>
        <v>0</v>
      </c>
      <c r="AP319" s="173">
        <f t="shared" si="71"/>
        <v>0</v>
      </c>
      <c r="AQ319" s="173">
        <f t="shared" si="72"/>
        <v>0</v>
      </c>
      <c r="AR319" s="173">
        <f t="shared" si="73"/>
        <v>0</v>
      </c>
      <c r="AS319" s="374">
        <f t="shared" si="74"/>
        <v>0</v>
      </c>
    </row>
    <row r="320" spans="2:45" ht="18" hidden="1" thickBot="1">
      <c r="B320" s="445"/>
      <c r="C320" s="350">
        <v>37</v>
      </c>
      <c r="D320" s="113"/>
      <c r="E320" s="256"/>
      <c r="F320" s="111"/>
      <c r="G320" s="131"/>
      <c r="H320" s="131"/>
      <c r="I320" s="110">
        <v>8</v>
      </c>
      <c r="J320" s="153"/>
      <c r="K320" s="154"/>
      <c r="L320" s="155"/>
      <c r="M320" s="147"/>
      <c r="N320" s="419"/>
      <c r="O320" s="420"/>
      <c r="P320" s="420"/>
      <c r="Q320" s="420"/>
      <c r="R320" s="420"/>
      <c r="S320" s="420"/>
      <c r="T320" s="420"/>
      <c r="U320" s="420"/>
      <c r="V320" s="420"/>
      <c r="W320" s="420"/>
      <c r="X320" s="420"/>
      <c r="Y320" s="420"/>
      <c r="Z320" s="419">
        <f>SUM(N320,P320,R320,T320,V320,X320,-AK320)</f>
        <v>0</v>
      </c>
      <c r="AA320" s="420">
        <f>SUM(O320,Q320,S320,U320,W320,Y320,-AS320)</f>
        <v>0</v>
      </c>
      <c r="AB320" s="421">
        <f>SUM(Z320:AA320)</f>
        <v>0</v>
      </c>
      <c r="AD320">
        <f t="shared" si="75"/>
        <v>0</v>
      </c>
      <c r="AE320" s="375">
        <f t="shared" si="61"/>
        <v>0</v>
      </c>
      <c r="AF320" s="173">
        <f t="shared" si="62"/>
        <v>0</v>
      </c>
      <c r="AG320" s="173">
        <f t="shared" si="63"/>
        <v>0</v>
      </c>
      <c r="AH320" s="173">
        <f t="shared" si="64"/>
        <v>0</v>
      </c>
      <c r="AI320" s="173">
        <f t="shared" si="65"/>
        <v>0</v>
      </c>
      <c r="AJ320" s="173">
        <f t="shared" si="66"/>
        <v>0</v>
      </c>
      <c r="AK320" s="369">
        <f t="shared" si="67"/>
        <v>0</v>
      </c>
      <c r="AL320" s="173"/>
      <c r="AM320" s="173">
        <f t="shared" si="68"/>
        <v>0</v>
      </c>
      <c r="AN320" s="173">
        <f t="shared" si="69"/>
        <v>0</v>
      </c>
      <c r="AO320" s="173">
        <f t="shared" si="70"/>
        <v>0</v>
      </c>
      <c r="AP320" s="173">
        <f t="shared" si="71"/>
        <v>0</v>
      </c>
      <c r="AQ320" s="173">
        <f t="shared" si="72"/>
        <v>0</v>
      </c>
      <c r="AR320" s="173">
        <f t="shared" si="73"/>
        <v>0</v>
      </c>
      <c r="AS320" s="374">
        <f t="shared" si="74"/>
        <v>0</v>
      </c>
    </row>
    <row r="321" spans="2:45" ht="18" hidden="1" thickBot="1">
      <c r="B321" s="445"/>
      <c r="C321" s="350">
        <v>38</v>
      </c>
      <c r="D321" s="113"/>
      <c r="E321" s="256"/>
      <c r="F321" s="111"/>
      <c r="G321" s="131"/>
      <c r="H321" s="131"/>
      <c r="I321" s="110">
        <v>8</v>
      </c>
      <c r="J321" s="153"/>
      <c r="K321" s="154"/>
      <c r="L321" s="155"/>
      <c r="M321" s="147"/>
      <c r="N321" s="419"/>
      <c r="O321" s="420"/>
      <c r="P321" s="420"/>
      <c r="Q321" s="420"/>
      <c r="R321" s="420"/>
      <c r="S321" s="420"/>
      <c r="T321" s="420"/>
      <c r="U321" s="420"/>
      <c r="V321" s="420"/>
      <c r="W321" s="420"/>
      <c r="X321" s="420"/>
      <c r="Y321" s="420"/>
      <c r="Z321" s="419">
        <f>SUM(N321,P321,R321,T321,V321,X321,-AK321)</f>
        <v>0</v>
      </c>
      <c r="AA321" s="420">
        <f>SUM(O321,Q321,S321,U321,W321,Y321,-AS321)</f>
        <v>0</v>
      </c>
      <c r="AB321" s="421">
        <f>SUM(Z321:AA321)</f>
        <v>0</v>
      </c>
      <c r="AD321">
        <f t="shared" si="75"/>
        <v>0</v>
      </c>
      <c r="AE321" s="375">
        <f t="shared" si="61"/>
        <v>0</v>
      </c>
      <c r="AF321" s="173">
        <f t="shared" si="62"/>
        <v>0</v>
      </c>
      <c r="AG321" s="173">
        <f t="shared" si="63"/>
        <v>0</v>
      </c>
      <c r="AH321" s="173">
        <f t="shared" si="64"/>
        <v>0</v>
      </c>
      <c r="AI321" s="173">
        <f t="shared" si="65"/>
        <v>0</v>
      </c>
      <c r="AJ321" s="173">
        <f t="shared" si="66"/>
        <v>0</v>
      </c>
      <c r="AK321" s="369">
        <f t="shared" si="67"/>
        <v>0</v>
      </c>
      <c r="AL321" s="173"/>
      <c r="AM321" s="173">
        <f t="shared" si="68"/>
        <v>0</v>
      </c>
      <c r="AN321" s="173">
        <f t="shared" si="69"/>
        <v>0</v>
      </c>
      <c r="AO321" s="173">
        <f t="shared" si="70"/>
        <v>0</v>
      </c>
      <c r="AP321" s="173">
        <f t="shared" si="71"/>
        <v>0</v>
      </c>
      <c r="AQ321" s="173">
        <f t="shared" si="72"/>
        <v>0</v>
      </c>
      <c r="AR321" s="173">
        <f t="shared" si="73"/>
        <v>0</v>
      </c>
      <c r="AS321" s="374">
        <f t="shared" si="74"/>
        <v>0</v>
      </c>
    </row>
    <row r="322" spans="2:45" ht="18" hidden="1" thickBot="1">
      <c r="B322" s="445"/>
      <c r="C322" s="350">
        <v>39</v>
      </c>
      <c r="D322" s="113"/>
      <c r="E322" s="256"/>
      <c r="F322" s="111"/>
      <c r="G322" s="131"/>
      <c r="H322" s="131"/>
      <c r="I322" s="110">
        <v>8</v>
      </c>
      <c r="J322" s="153"/>
      <c r="K322" s="154"/>
      <c r="L322" s="155"/>
      <c r="M322" s="147"/>
      <c r="N322" s="419"/>
      <c r="O322" s="420"/>
      <c r="P322" s="420"/>
      <c r="Q322" s="420"/>
      <c r="R322" s="420"/>
      <c r="S322" s="420"/>
      <c r="T322" s="420"/>
      <c r="U322" s="420"/>
      <c r="V322" s="420"/>
      <c r="W322" s="420"/>
      <c r="X322" s="420"/>
      <c r="Y322" s="420"/>
      <c r="Z322" s="419">
        <f>SUM(N322,P322,R322,T322,V322,X322,-AK322)</f>
        <v>0</v>
      </c>
      <c r="AA322" s="420">
        <f>SUM(O322,Q322,S322,U322,W322,Y322,-AS322)</f>
        <v>0</v>
      </c>
      <c r="AB322" s="421">
        <f>SUM(Z322:AA322)</f>
        <v>0</v>
      </c>
      <c r="AD322">
        <f t="shared" si="75"/>
        <v>0</v>
      </c>
      <c r="AE322" s="375">
        <f t="shared" si="61"/>
        <v>0</v>
      </c>
      <c r="AF322" s="173">
        <f t="shared" si="62"/>
        <v>0</v>
      </c>
      <c r="AG322" s="173">
        <f t="shared" si="63"/>
        <v>0</v>
      </c>
      <c r="AH322" s="173">
        <f t="shared" si="64"/>
        <v>0</v>
      </c>
      <c r="AI322" s="173">
        <f t="shared" si="65"/>
        <v>0</v>
      </c>
      <c r="AJ322" s="173">
        <f t="shared" si="66"/>
        <v>0</v>
      </c>
      <c r="AK322" s="369">
        <f t="shared" si="67"/>
        <v>0</v>
      </c>
      <c r="AL322" s="173"/>
      <c r="AM322" s="173">
        <f t="shared" si="68"/>
        <v>0</v>
      </c>
      <c r="AN322" s="173">
        <f t="shared" si="69"/>
        <v>0</v>
      </c>
      <c r="AO322" s="173">
        <f t="shared" si="70"/>
        <v>0</v>
      </c>
      <c r="AP322" s="173">
        <f t="shared" si="71"/>
        <v>0</v>
      </c>
      <c r="AQ322" s="173">
        <f t="shared" si="72"/>
        <v>0</v>
      </c>
      <c r="AR322" s="173">
        <f t="shared" si="73"/>
        <v>0</v>
      </c>
      <c r="AS322" s="374">
        <f t="shared" si="74"/>
        <v>0</v>
      </c>
    </row>
    <row r="323" spans="2:45" ht="18" hidden="1" thickBot="1">
      <c r="B323" s="445"/>
      <c r="C323" s="350">
        <v>40</v>
      </c>
      <c r="D323" s="113"/>
      <c r="E323" s="256"/>
      <c r="F323" s="111"/>
      <c r="G323" s="131"/>
      <c r="H323" s="131"/>
      <c r="I323" s="110">
        <v>8</v>
      </c>
      <c r="J323" s="153"/>
      <c r="K323" s="154"/>
      <c r="L323" s="155"/>
      <c r="M323" s="147"/>
      <c r="N323" s="419"/>
      <c r="O323" s="420"/>
      <c r="P323" s="420"/>
      <c r="Q323" s="420"/>
      <c r="R323" s="420"/>
      <c r="S323" s="420"/>
      <c r="T323" s="420"/>
      <c r="U323" s="420"/>
      <c r="V323" s="420"/>
      <c r="W323" s="420"/>
      <c r="X323" s="420"/>
      <c r="Y323" s="420"/>
      <c r="Z323" s="419">
        <f>SUM(N323,P323,R323,T323,V323,X323,-AK323)</f>
        <v>0</v>
      </c>
      <c r="AA323" s="420">
        <f>SUM(O323,Q323,S323,U323,W323,Y323,-AS323)</f>
        <v>0</v>
      </c>
      <c r="AB323" s="421">
        <f>SUM(Z323:AA323)</f>
        <v>0</v>
      </c>
      <c r="AD323">
        <f t="shared" si="75"/>
        <v>0</v>
      </c>
      <c r="AE323" s="375">
        <f t="shared" si="61"/>
        <v>0</v>
      </c>
      <c r="AF323" s="173">
        <f t="shared" si="62"/>
        <v>0</v>
      </c>
      <c r="AG323" s="173">
        <f t="shared" si="63"/>
        <v>0</v>
      </c>
      <c r="AH323" s="173">
        <f t="shared" si="64"/>
        <v>0</v>
      </c>
      <c r="AI323" s="173">
        <f t="shared" si="65"/>
        <v>0</v>
      </c>
      <c r="AJ323" s="173">
        <f t="shared" si="66"/>
        <v>0</v>
      </c>
      <c r="AK323" s="369">
        <f t="shared" si="67"/>
        <v>0</v>
      </c>
      <c r="AL323" s="173"/>
      <c r="AM323" s="173">
        <f t="shared" si="68"/>
        <v>0</v>
      </c>
      <c r="AN323" s="173">
        <f t="shared" si="69"/>
        <v>0</v>
      </c>
      <c r="AO323" s="173">
        <f t="shared" si="70"/>
        <v>0</v>
      </c>
      <c r="AP323" s="173">
        <f t="shared" si="71"/>
        <v>0</v>
      </c>
      <c r="AQ323" s="173">
        <f t="shared" si="72"/>
        <v>0</v>
      </c>
      <c r="AR323" s="173">
        <f t="shared" si="73"/>
        <v>0</v>
      </c>
      <c r="AS323" s="374">
        <f t="shared" si="74"/>
        <v>0</v>
      </c>
    </row>
    <row r="324" spans="2:45" ht="16.5" customHeight="1">
      <c r="B324" s="515" t="str">
        <f>'[6]Tabelle1'!B4</f>
        <v>GC Ravensburg</v>
      </c>
      <c r="C324" s="351">
        <v>1</v>
      </c>
      <c r="D324" s="251" t="str">
        <f>'[6]Tabelle1'!B6</f>
        <v>Braunschweig, Roland</v>
      </c>
      <c r="E324" s="255">
        <f>'[6]Tabelle1'!C6</f>
        <v>11.6</v>
      </c>
      <c r="F324" s="252">
        <f>'[6]Tabelle1'!D6</f>
        <v>0</v>
      </c>
      <c r="G324" s="132">
        <v>19</v>
      </c>
      <c r="H324" s="132">
        <v>31</v>
      </c>
      <c r="I324" s="107">
        <v>9</v>
      </c>
      <c r="J324" s="151" t="s">
        <v>263</v>
      </c>
      <c r="K324" s="380">
        <v>16.6</v>
      </c>
      <c r="L324" s="152" t="s">
        <v>242</v>
      </c>
      <c r="M324" s="146"/>
      <c r="N324" s="416">
        <v>7</v>
      </c>
      <c r="O324" s="417">
        <v>21</v>
      </c>
      <c r="P324" s="417">
        <v>19</v>
      </c>
      <c r="Q324" s="417">
        <v>38</v>
      </c>
      <c r="R324" s="417">
        <v>16</v>
      </c>
      <c r="S324" s="417">
        <v>32</v>
      </c>
      <c r="T324" s="417"/>
      <c r="U324" s="417"/>
      <c r="V324" s="417">
        <v>13</v>
      </c>
      <c r="W324" s="417">
        <v>30</v>
      </c>
      <c r="X324" s="417"/>
      <c r="Y324" s="417"/>
      <c r="Z324" s="416">
        <f>SUM(N324,P324,R324,T324,V324,X324,-AK324)</f>
        <v>55</v>
      </c>
      <c r="AA324" s="417">
        <f>SUM(O324,Q324,S324,U324,W324,Y324,-AS324)</f>
        <v>121</v>
      </c>
      <c r="AB324" s="418">
        <f>SUM(Z324:AA324)</f>
        <v>176</v>
      </c>
      <c r="AD324">
        <f aca="true" t="shared" si="76" ref="AD324:AD411">IF($N$484="*",SUM(N324:O324),IF($P$484="*",SUM(P324:Q324),IF($R$484="*",SUM(R324:S324),IF($T$484="*",SUM(T324:U324),IF($V$484="*",SUM(V324:W324),IF($X$484="*",SUM(X324:Y324),0))))))</f>
        <v>43</v>
      </c>
      <c r="AE324" s="375">
        <f t="shared" si="61"/>
        <v>7</v>
      </c>
      <c r="AF324" s="173">
        <f t="shared" si="62"/>
        <v>19</v>
      </c>
      <c r="AG324" s="173">
        <f t="shared" si="63"/>
        <v>16</v>
      </c>
      <c r="AH324" s="173">
        <f t="shared" si="64"/>
        <v>0</v>
      </c>
      <c r="AI324" s="173">
        <f t="shared" si="65"/>
        <v>13</v>
      </c>
      <c r="AJ324" s="173">
        <f t="shared" si="66"/>
        <v>0</v>
      </c>
      <c r="AK324" s="369">
        <f t="shared" si="67"/>
        <v>0</v>
      </c>
      <c r="AL324" s="173"/>
      <c r="AM324" s="173">
        <f t="shared" si="68"/>
        <v>21</v>
      </c>
      <c r="AN324" s="173">
        <f t="shared" si="69"/>
        <v>38</v>
      </c>
      <c r="AO324" s="173">
        <f t="shared" si="70"/>
        <v>32</v>
      </c>
      <c r="AP324" s="173">
        <f t="shared" si="71"/>
        <v>0</v>
      </c>
      <c r="AQ324" s="173">
        <f t="shared" si="72"/>
        <v>30</v>
      </c>
      <c r="AR324" s="173">
        <f t="shared" si="73"/>
        <v>0</v>
      </c>
      <c r="AS324" s="374">
        <f t="shared" si="74"/>
        <v>0</v>
      </c>
    </row>
    <row r="325" spans="2:45" ht="15">
      <c r="B325" s="516"/>
      <c r="C325" s="350">
        <v>2</v>
      </c>
      <c r="D325" s="253" t="str">
        <f>'[6]Tabelle1'!B7</f>
        <v>Tritschler, Günther</v>
      </c>
      <c r="E325" s="256">
        <f>'[6]Tabelle1'!C7</f>
        <v>14.1</v>
      </c>
      <c r="F325" s="254" t="str">
        <f>'[6]Tabelle1'!D7</f>
        <v>x</v>
      </c>
      <c r="G325" s="131">
        <v>7</v>
      </c>
      <c r="H325" s="131">
        <v>20</v>
      </c>
      <c r="I325" s="112">
        <v>9</v>
      </c>
      <c r="J325" s="153" t="s">
        <v>266</v>
      </c>
      <c r="K325" s="154">
        <v>22.6</v>
      </c>
      <c r="L325" s="155" t="s">
        <v>242</v>
      </c>
      <c r="M325" s="147"/>
      <c r="N325" s="419"/>
      <c r="O325" s="420"/>
      <c r="P325" s="420">
        <v>8</v>
      </c>
      <c r="Q325" s="420">
        <v>34</v>
      </c>
      <c r="R325" s="420"/>
      <c r="S325" s="420"/>
      <c r="T325" s="420"/>
      <c r="U325" s="420"/>
      <c r="V325" s="420">
        <v>7</v>
      </c>
      <c r="W325" s="420">
        <v>31</v>
      </c>
      <c r="X325" s="420"/>
      <c r="Y325" s="420"/>
      <c r="Z325" s="419">
        <f>SUM(N325,P325,R325,T325,V325,X325,-AK325)</f>
        <v>15</v>
      </c>
      <c r="AA325" s="420">
        <f>SUM(O325,Q325,S325,U325,W325,Y325,-AS325)</f>
        <v>65</v>
      </c>
      <c r="AB325" s="421">
        <f>SUM(Z325:AA325)</f>
        <v>80</v>
      </c>
      <c r="AD325">
        <f t="shared" si="76"/>
        <v>38</v>
      </c>
      <c r="AE325" s="375">
        <f aca="true" t="shared" si="77" ref="AE325:AE388">N325</f>
        <v>0</v>
      </c>
      <c r="AF325" s="173">
        <f aca="true" t="shared" si="78" ref="AF325:AF388">P325</f>
        <v>8</v>
      </c>
      <c r="AG325" s="173">
        <f aca="true" t="shared" si="79" ref="AG325:AG388">R325</f>
        <v>0</v>
      </c>
      <c r="AH325" s="173">
        <f aca="true" t="shared" si="80" ref="AH325:AH388">T325</f>
        <v>0</v>
      </c>
      <c r="AI325" s="173">
        <f aca="true" t="shared" si="81" ref="AI325:AI388">V325</f>
        <v>7</v>
      </c>
      <c r="AJ325" s="173">
        <f aca="true" t="shared" si="82" ref="AJ325:AJ388">X325</f>
        <v>0</v>
      </c>
      <c r="AK325" s="369">
        <f aca="true" t="shared" si="83" ref="AK325:AK388">SMALL(AE325:AI325,1)</f>
        <v>0</v>
      </c>
      <c r="AL325" s="173"/>
      <c r="AM325" s="173">
        <f aca="true" t="shared" si="84" ref="AM325:AM388">O325</f>
        <v>0</v>
      </c>
      <c r="AN325" s="173">
        <f aca="true" t="shared" si="85" ref="AN325:AN388">Q325</f>
        <v>34</v>
      </c>
      <c r="AO325" s="173">
        <f aca="true" t="shared" si="86" ref="AO325:AO388">S325</f>
        <v>0</v>
      </c>
      <c r="AP325" s="173">
        <f aca="true" t="shared" si="87" ref="AP325:AP388">U325</f>
        <v>0</v>
      </c>
      <c r="AQ325" s="173">
        <f aca="true" t="shared" si="88" ref="AQ325:AQ388">W325</f>
        <v>31</v>
      </c>
      <c r="AR325" s="173">
        <f aca="true" t="shared" si="89" ref="AR325:AR388">Y325</f>
        <v>0</v>
      </c>
      <c r="AS325" s="374">
        <f aca="true" t="shared" si="90" ref="AS325:AS388">SMALL(AM325:AQ325,1)</f>
        <v>0</v>
      </c>
    </row>
    <row r="326" spans="2:45" ht="15">
      <c r="B326" s="516"/>
      <c r="C326" s="350">
        <v>3</v>
      </c>
      <c r="D326" s="253" t="str">
        <f>'[6]Tabelle1'!B8</f>
        <v>Zeni, Horst</v>
      </c>
      <c r="E326" s="256">
        <f>'[6]Tabelle1'!C8</f>
        <v>14.6</v>
      </c>
      <c r="F326" s="254" t="str">
        <f>'[6]Tabelle1'!D8</f>
        <v>x</v>
      </c>
      <c r="G326" s="131"/>
      <c r="H326" s="131"/>
      <c r="I326" s="112">
        <v>9</v>
      </c>
      <c r="J326" s="153" t="s">
        <v>339</v>
      </c>
      <c r="K326" s="154">
        <v>22</v>
      </c>
      <c r="L326" s="155" t="s">
        <v>242</v>
      </c>
      <c r="M326" s="147"/>
      <c r="N326" s="419"/>
      <c r="O326" s="420"/>
      <c r="P326" s="420"/>
      <c r="Q326" s="420"/>
      <c r="R326" s="420"/>
      <c r="S326" s="420"/>
      <c r="T326" s="420"/>
      <c r="U326" s="420"/>
      <c r="V326" s="420"/>
      <c r="W326" s="420"/>
      <c r="X326" s="420"/>
      <c r="Y326" s="420"/>
      <c r="Z326" s="419">
        <f>SUM(N326,P326,R326,T326,V326,X326,-AK326)</f>
        <v>0</v>
      </c>
      <c r="AA326" s="420">
        <f>SUM(O326,Q326,S326,U326,W326,Y326,-AS326)</f>
        <v>0</v>
      </c>
      <c r="AB326" s="421">
        <f>SUM(Z326:AA326)</f>
        <v>0</v>
      </c>
      <c r="AD326">
        <f t="shared" si="76"/>
        <v>0</v>
      </c>
      <c r="AE326" s="375">
        <f t="shared" si="77"/>
        <v>0</v>
      </c>
      <c r="AF326" s="173">
        <f t="shared" si="78"/>
        <v>0</v>
      </c>
      <c r="AG326" s="173">
        <f t="shared" si="79"/>
        <v>0</v>
      </c>
      <c r="AH326" s="173">
        <f t="shared" si="80"/>
        <v>0</v>
      </c>
      <c r="AI326" s="173">
        <f t="shared" si="81"/>
        <v>0</v>
      </c>
      <c r="AJ326" s="173">
        <f t="shared" si="82"/>
        <v>0</v>
      </c>
      <c r="AK326" s="369">
        <f t="shared" si="83"/>
        <v>0</v>
      </c>
      <c r="AL326" s="173"/>
      <c r="AM326" s="173">
        <f t="shared" si="84"/>
        <v>0</v>
      </c>
      <c r="AN326" s="173">
        <f t="shared" si="85"/>
        <v>0</v>
      </c>
      <c r="AO326" s="173">
        <f t="shared" si="86"/>
        <v>0</v>
      </c>
      <c r="AP326" s="173">
        <f t="shared" si="87"/>
        <v>0</v>
      </c>
      <c r="AQ326" s="173">
        <f t="shared" si="88"/>
        <v>0</v>
      </c>
      <c r="AR326" s="173">
        <f t="shared" si="89"/>
        <v>0</v>
      </c>
      <c r="AS326" s="374">
        <f t="shared" si="90"/>
        <v>0</v>
      </c>
    </row>
    <row r="327" spans="2:45" ht="15">
      <c r="B327" s="516"/>
      <c r="C327" s="350">
        <v>4</v>
      </c>
      <c r="D327" s="253" t="str">
        <f>'[6]Tabelle1'!B9</f>
        <v>Bausch, Otto</v>
      </c>
      <c r="E327" s="256">
        <f>'[6]Tabelle1'!C9</f>
        <v>16.6</v>
      </c>
      <c r="F327" s="254" t="str">
        <f>'[6]Tabelle1'!D9</f>
        <v>x</v>
      </c>
      <c r="G327" s="131">
        <v>13</v>
      </c>
      <c r="H327" s="131">
        <v>30</v>
      </c>
      <c r="I327" s="112">
        <v>9</v>
      </c>
      <c r="J327" s="153" t="s">
        <v>259</v>
      </c>
      <c r="K327" s="154">
        <v>11.6</v>
      </c>
      <c r="L327" s="155">
        <v>0</v>
      </c>
      <c r="M327" s="147"/>
      <c r="N327" s="419"/>
      <c r="O327" s="420"/>
      <c r="P327" s="420">
        <v>18</v>
      </c>
      <c r="Q327" s="420">
        <v>30</v>
      </c>
      <c r="R327" s="420">
        <v>21</v>
      </c>
      <c r="S327" s="420">
        <v>31</v>
      </c>
      <c r="T327" s="420"/>
      <c r="U327" s="420"/>
      <c r="V327" s="420">
        <v>19</v>
      </c>
      <c r="W327" s="420">
        <v>31</v>
      </c>
      <c r="X327" s="420"/>
      <c r="Y327" s="420"/>
      <c r="Z327" s="419">
        <f>SUM(N327,P327,R327,T327,V327,X327,-AK327)</f>
        <v>58</v>
      </c>
      <c r="AA327" s="420">
        <f>SUM(O327,Q327,S327,U327,W327,Y327,-AS327)</f>
        <v>92</v>
      </c>
      <c r="AB327" s="421">
        <f>SUM(Z327:AA327)</f>
        <v>150</v>
      </c>
      <c r="AD327">
        <f t="shared" si="76"/>
        <v>50</v>
      </c>
      <c r="AE327" s="375">
        <f t="shared" si="77"/>
        <v>0</v>
      </c>
      <c r="AF327" s="173">
        <f t="shared" si="78"/>
        <v>18</v>
      </c>
      <c r="AG327" s="173">
        <f t="shared" si="79"/>
        <v>21</v>
      </c>
      <c r="AH327" s="173">
        <f t="shared" si="80"/>
        <v>0</v>
      </c>
      <c r="AI327" s="173">
        <f t="shared" si="81"/>
        <v>19</v>
      </c>
      <c r="AJ327" s="173">
        <f t="shared" si="82"/>
        <v>0</v>
      </c>
      <c r="AK327" s="369">
        <f t="shared" si="83"/>
        <v>0</v>
      </c>
      <c r="AL327" s="173"/>
      <c r="AM327" s="173">
        <f t="shared" si="84"/>
        <v>0</v>
      </c>
      <c r="AN327" s="173">
        <f t="shared" si="85"/>
        <v>30</v>
      </c>
      <c r="AO327" s="173">
        <f t="shared" si="86"/>
        <v>31</v>
      </c>
      <c r="AP327" s="173">
        <f t="shared" si="87"/>
        <v>0</v>
      </c>
      <c r="AQ327" s="173">
        <f t="shared" si="88"/>
        <v>31</v>
      </c>
      <c r="AR327" s="173">
        <f t="shared" si="89"/>
        <v>0</v>
      </c>
      <c r="AS327" s="374">
        <f t="shared" si="90"/>
        <v>0</v>
      </c>
    </row>
    <row r="328" spans="2:45" ht="15">
      <c r="B328" s="516"/>
      <c r="C328" s="350">
        <v>5</v>
      </c>
      <c r="D328" s="253" t="str">
        <f>'[6]Tabelle1'!B10</f>
        <v>Roth, Erich</v>
      </c>
      <c r="E328" s="256">
        <f>'[6]Tabelle1'!C10</f>
        <v>19.7</v>
      </c>
      <c r="F328" s="254">
        <f>'[6]Tabelle1'!D10</f>
        <v>0</v>
      </c>
      <c r="G328" s="131">
        <v>2</v>
      </c>
      <c r="H328" s="131">
        <v>18</v>
      </c>
      <c r="I328" s="112">
        <v>9</v>
      </c>
      <c r="J328" s="153" t="s">
        <v>207</v>
      </c>
      <c r="K328" s="154">
        <v>18.2</v>
      </c>
      <c r="L328" s="155" t="s">
        <v>242</v>
      </c>
      <c r="M328" s="147"/>
      <c r="N328" s="419">
        <v>9</v>
      </c>
      <c r="O328" s="420">
        <v>21</v>
      </c>
      <c r="P328" s="420">
        <v>15</v>
      </c>
      <c r="Q328" s="420">
        <v>34</v>
      </c>
      <c r="R328" s="420">
        <v>14</v>
      </c>
      <c r="S328" s="420">
        <v>29</v>
      </c>
      <c r="T328" s="420"/>
      <c r="U328" s="420"/>
      <c r="V328" s="420"/>
      <c r="W328" s="420"/>
      <c r="X328" s="420"/>
      <c r="Y328" s="420"/>
      <c r="Z328" s="419">
        <f>SUM(N328,P328,R328,T328,V328,X328,-AK328)</f>
        <v>38</v>
      </c>
      <c r="AA328" s="420">
        <f>SUM(O328,Q328,S328,U328,W328,Y328,-AS328)</f>
        <v>84</v>
      </c>
      <c r="AB328" s="421">
        <f>SUM(Z328:AA328)</f>
        <v>122</v>
      </c>
      <c r="AD328">
        <f t="shared" si="76"/>
        <v>0</v>
      </c>
      <c r="AE328" s="375">
        <f t="shared" si="77"/>
        <v>9</v>
      </c>
      <c r="AF328" s="173">
        <f t="shared" si="78"/>
        <v>15</v>
      </c>
      <c r="AG328" s="173">
        <f t="shared" si="79"/>
        <v>14</v>
      </c>
      <c r="AH328" s="173">
        <f t="shared" si="80"/>
        <v>0</v>
      </c>
      <c r="AI328" s="173">
        <f t="shared" si="81"/>
        <v>0</v>
      </c>
      <c r="AJ328" s="173">
        <f t="shared" si="82"/>
        <v>0</v>
      </c>
      <c r="AK328" s="369">
        <f t="shared" si="83"/>
        <v>0</v>
      </c>
      <c r="AL328" s="173"/>
      <c r="AM328" s="173">
        <f t="shared" si="84"/>
        <v>21</v>
      </c>
      <c r="AN328" s="173">
        <f t="shared" si="85"/>
        <v>34</v>
      </c>
      <c r="AO328" s="173">
        <f t="shared" si="86"/>
        <v>29</v>
      </c>
      <c r="AP328" s="173">
        <f t="shared" si="87"/>
        <v>0</v>
      </c>
      <c r="AQ328" s="173">
        <f t="shared" si="88"/>
        <v>0</v>
      </c>
      <c r="AR328" s="173">
        <f t="shared" si="89"/>
        <v>0</v>
      </c>
      <c r="AS328" s="374">
        <f t="shared" si="90"/>
        <v>0</v>
      </c>
    </row>
    <row r="329" spans="2:45" ht="15">
      <c r="B329" s="516"/>
      <c r="C329" s="350">
        <v>6</v>
      </c>
      <c r="D329" s="253" t="str">
        <f>'[6]Tabelle1'!B11</f>
        <v>Tritschler, Dieter</v>
      </c>
      <c r="E329" s="256">
        <f>'[6]Tabelle1'!C11</f>
        <v>20.6</v>
      </c>
      <c r="F329" s="254" t="str">
        <f>'[6]Tabelle1'!D11</f>
        <v>x</v>
      </c>
      <c r="G329" s="131">
        <v>14</v>
      </c>
      <c r="H329" s="131">
        <v>39</v>
      </c>
      <c r="I329" s="112">
        <v>9</v>
      </c>
      <c r="J329" s="153" t="s">
        <v>265</v>
      </c>
      <c r="K329" s="154">
        <v>21</v>
      </c>
      <c r="L329" s="155" t="s">
        <v>242</v>
      </c>
      <c r="M329" s="147"/>
      <c r="N329" s="419"/>
      <c r="O329" s="420"/>
      <c r="P329" s="420">
        <v>10</v>
      </c>
      <c r="Q329" s="420">
        <v>30</v>
      </c>
      <c r="R329" s="420"/>
      <c r="S329" s="420"/>
      <c r="T329" s="420"/>
      <c r="U329" s="420"/>
      <c r="V329" s="420"/>
      <c r="W329" s="420"/>
      <c r="X329" s="420"/>
      <c r="Y329" s="420"/>
      <c r="Z329" s="419">
        <f>SUM(N329,P329,R329,T329,V329,X329,-AK329)</f>
        <v>10</v>
      </c>
      <c r="AA329" s="420">
        <f>SUM(O329,Q329,S329,U329,W329,Y329,-AS329)</f>
        <v>30</v>
      </c>
      <c r="AB329" s="421">
        <f>SUM(Z329:AA329)</f>
        <v>40</v>
      </c>
      <c r="AD329">
        <f t="shared" si="76"/>
        <v>0</v>
      </c>
      <c r="AE329" s="375">
        <f t="shared" si="77"/>
        <v>0</v>
      </c>
      <c r="AF329" s="173">
        <f t="shared" si="78"/>
        <v>10</v>
      </c>
      <c r="AG329" s="173">
        <f t="shared" si="79"/>
        <v>0</v>
      </c>
      <c r="AH329" s="173">
        <f t="shared" si="80"/>
        <v>0</v>
      </c>
      <c r="AI329" s="173">
        <f t="shared" si="81"/>
        <v>0</v>
      </c>
      <c r="AJ329" s="173">
        <f t="shared" si="82"/>
        <v>0</v>
      </c>
      <c r="AK329" s="369">
        <f t="shared" si="83"/>
        <v>0</v>
      </c>
      <c r="AL329" s="173"/>
      <c r="AM329" s="173">
        <f t="shared" si="84"/>
        <v>0</v>
      </c>
      <c r="AN329" s="173">
        <f t="shared" si="85"/>
        <v>30</v>
      </c>
      <c r="AO329" s="173">
        <f t="shared" si="86"/>
        <v>0</v>
      </c>
      <c r="AP329" s="173">
        <f t="shared" si="87"/>
        <v>0</v>
      </c>
      <c r="AQ329" s="173">
        <f t="shared" si="88"/>
        <v>0</v>
      </c>
      <c r="AR329" s="173">
        <f t="shared" si="89"/>
        <v>0</v>
      </c>
      <c r="AS329" s="374">
        <f t="shared" si="90"/>
        <v>0</v>
      </c>
    </row>
    <row r="330" spans="2:45" ht="15">
      <c r="B330" s="516"/>
      <c r="C330" s="350">
        <v>7</v>
      </c>
      <c r="D330" s="253" t="str">
        <f>'[6]Tabelle1'!B12</f>
        <v>Hartwig, Manfred</v>
      </c>
      <c r="E330" s="256">
        <f>'[6]Tabelle1'!C12</f>
        <v>21</v>
      </c>
      <c r="F330" s="254" t="str">
        <f>'[6]Tabelle1'!D12</f>
        <v>x</v>
      </c>
      <c r="G330" s="131"/>
      <c r="H330" s="131"/>
      <c r="I330" s="112">
        <v>9</v>
      </c>
      <c r="J330" s="153" t="s">
        <v>268</v>
      </c>
      <c r="K330" s="154">
        <v>24.1</v>
      </c>
      <c r="L330" s="155" t="s">
        <v>242</v>
      </c>
      <c r="M330" s="147"/>
      <c r="N330" s="419">
        <v>3</v>
      </c>
      <c r="O330" s="420">
        <v>15</v>
      </c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19">
        <f>SUM(N330,P330,R330,T330,V330,X330,-AK330)</f>
        <v>3</v>
      </c>
      <c r="AA330" s="420">
        <f>SUM(O330,Q330,S330,U330,W330,Y330,-AS330)</f>
        <v>15</v>
      </c>
      <c r="AB330" s="421">
        <f>SUM(Z330:AA330)</f>
        <v>18</v>
      </c>
      <c r="AD330">
        <f t="shared" si="76"/>
        <v>0</v>
      </c>
      <c r="AE330" s="375">
        <f t="shared" si="77"/>
        <v>3</v>
      </c>
      <c r="AF330" s="173">
        <f t="shared" si="78"/>
        <v>0</v>
      </c>
      <c r="AG330" s="173">
        <f t="shared" si="79"/>
        <v>0</v>
      </c>
      <c r="AH330" s="173">
        <f t="shared" si="80"/>
        <v>0</v>
      </c>
      <c r="AI330" s="173">
        <f t="shared" si="81"/>
        <v>0</v>
      </c>
      <c r="AJ330" s="173">
        <f t="shared" si="82"/>
        <v>0</v>
      </c>
      <c r="AK330" s="369">
        <f t="shared" si="83"/>
        <v>0</v>
      </c>
      <c r="AL330" s="173"/>
      <c r="AM330" s="173">
        <f t="shared" si="84"/>
        <v>15</v>
      </c>
      <c r="AN330" s="173">
        <f t="shared" si="85"/>
        <v>0</v>
      </c>
      <c r="AO330" s="173">
        <f t="shared" si="86"/>
        <v>0</v>
      </c>
      <c r="AP330" s="173">
        <f t="shared" si="87"/>
        <v>0</v>
      </c>
      <c r="AQ330" s="173">
        <f t="shared" si="88"/>
        <v>0</v>
      </c>
      <c r="AR330" s="173">
        <f t="shared" si="89"/>
        <v>0</v>
      </c>
      <c r="AS330" s="374">
        <f t="shared" si="90"/>
        <v>0</v>
      </c>
    </row>
    <row r="331" spans="2:45" ht="15">
      <c r="B331" s="516"/>
      <c r="C331" s="350">
        <v>8</v>
      </c>
      <c r="D331" s="253" t="str">
        <f>'[6]Tabelle1'!B13</f>
        <v>Beck, Ulrike</v>
      </c>
      <c r="E331" s="256">
        <f>'[6]Tabelle1'!C13</f>
        <v>22.6</v>
      </c>
      <c r="F331" s="254" t="str">
        <f>'[6]Tabelle1'!D13</f>
        <v>x</v>
      </c>
      <c r="G331" s="131">
        <v>7</v>
      </c>
      <c r="H331" s="131">
        <v>31</v>
      </c>
      <c r="I331" s="112">
        <v>9</v>
      </c>
      <c r="J331" s="153" t="s">
        <v>325</v>
      </c>
      <c r="K331" s="154">
        <v>20.1</v>
      </c>
      <c r="L331" s="155">
        <v>0</v>
      </c>
      <c r="M331" s="147"/>
      <c r="N331" s="419"/>
      <c r="O331" s="420"/>
      <c r="P331" s="420"/>
      <c r="Q331" s="420"/>
      <c r="R331" s="420">
        <v>14</v>
      </c>
      <c r="S331" s="420">
        <v>31</v>
      </c>
      <c r="T331" s="420"/>
      <c r="U331" s="420"/>
      <c r="V331" s="420"/>
      <c r="W331" s="420"/>
      <c r="X331" s="420"/>
      <c r="Y331" s="420"/>
      <c r="Z331" s="419">
        <f>SUM(N331,P331,R331,T331,V331,X331,-AK331)</f>
        <v>14</v>
      </c>
      <c r="AA331" s="420">
        <f>SUM(O331,Q331,S331,U331,W331,Y331,-AS331)</f>
        <v>31</v>
      </c>
      <c r="AB331" s="421">
        <f>SUM(Z331:AA331)</f>
        <v>45</v>
      </c>
      <c r="AD331">
        <f t="shared" si="76"/>
        <v>0</v>
      </c>
      <c r="AE331" s="375">
        <f t="shared" si="77"/>
        <v>0</v>
      </c>
      <c r="AF331" s="173">
        <f t="shared" si="78"/>
        <v>0</v>
      </c>
      <c r="AG331" s="173">
        <f t="shared" si="79"/>
        <v>14</v>
      </c>
      <c r="AH331" s="173">
        <f t="shared" si="80"/>
        <v>0</v>
      </c>
      <c r="AI331" s="173">
        <f t="shared" si="81"/>
        <v>0</v>
      </c>
      <c r="AJ331" s="173">
        <f t="shared" si="82"/>
        <v>0</v>
      </c>
      <c r="AK331" s="369">
        <f t="shared" si="83"/>
        <v>0</v>
      </c>
      <c r="AL331" s="173"/>
      <c r="AM331" s="173">
        <f t="shared" si="84"/>
        <v>0</v>
      </c>
      <c r="AN331" s="173">
        <f t="shared" si="85"/>
        <v>0</v>
      </c>
      <c r="AO331" s="173">
        <f t="shared" si="86"/>
        <v>31</v>
      </c>
      <c r="AP331" s="173">
        <f t="shared" si="87"/>
        <v>0</v>
      </c>
      <c r="AQ331" s="173">
        <f t="shared" si="88"/>
        <v>0</v>
      </c>
      <c r="AR331" s="173">
        <f t="shared" si="89"/>
        <v>0</v>
      </c>
      <c r="AS331" s="374">
        <f t="shared" si="90"/>
        <v>0</v>
      </c>
    </row>
    <row r="332" spans="2:45" ht="15">
      <c r="B332" s="516"/>
      <c r="C332" s="350">
        <v>9</v>
      </c>
      <c r="D332" s="253" t="str">
        <f>'[6]Tabelle1'!B14</f>
        <v>Schmies, Joachim F.</v>
      </c>
      <c r="E332" s="256">
        <f>'[6]Tabelle1'!C14</f>
        <v>16.6</v>
      </c>
      <c r="F332" s="254">
        <f>'[6]Tabelle1'!D14</f>
        <v>0</v>
      </c>
      <c r="G332" s="131">
        <v>7</v>
      </c>
      <c r="H332" s="131">
        <v>20</v>
      </c>
      <c r="I332" s="112">
        <v>9</v>
      </c>
      <c r="J332" s="153" t="s">
        <v>309</v>
      </c>
      <c r="K332" s="154">
        <v>19.7</v>
      </c>
      <c r="L332" s="155">
        <v>0</v>
      </c>
      <c r="M332" s="147"/>
      <c r="N332" s="419"/>
      <c r="O332" s="420"/>
      <c r="P332" s="420">
        <v>13</v>
      </c>
      <c r="Q332" s="420">
        <v>35</v>
      </c>
      <c r="R332" s="420"/>
      <c r="S332" s="420"/>
      <c r="T332" s="420">
        <v>17</v>
      </c>
      <c r="U332" s="420">
        <v>36</v>
      </c>
      <c r="V332" s="420">
        <v>2</v>
      </c>
      <c r="W332" s="420">
        <v>18</v>
      </c>
      <c r="X332" s="420"/>
      <c r="Y332" s="420"/>
      <c r="Z332" s="419">
        <f>SUM(N332,P332,R332,T332,V332,X332,-AK332)</f>
        <v>32</v>
      </c>
      <c r="AA332" s="420">
        <f>SUM(O332,Q332,S332,U332,W332,Y332,-AS332)</f>
        <v>89</v>
      </c>
      <c r="AB332" s="421">
        <f>SUM(Z332:AA332)</f>
        <v>121</v>
      </c>
      <c r="AD332">
        <f t="shared" si="76"/>
        <v>20</v>
      </c>
      <c r="AE332" s="375">
        <f t="shared" si="77"/>
        <v>0</v>
      </c>
      <c r="AF332" s="173">
        <f t="shared" si="78"/>
        <v>13</v>
      </c>
      <c r="AG332" s="173">
        <f t="shared" si="79"/>
        <v>0</v>
      </c>
      <c r="AH332" s="173">
        <f t="shared" si="80"/>
        <v>17</v>
      </c>
      <c r="AI332" s="173">
        <f t="shared" si="81"/>
        <v>2</v>
      </c>
      <c r="AJ332" s="173">
        <f t="shared" si="82"/>
        <v>0</v>
      </c>
      <c r="AK332" s="369">
        <f t="shared" si="83"/>
        <v>0</v>
      </c>
      <c r="AL332" s="173"/>
      <c r="AM332" s="173">
        <f t="shared" si="84"/>
        <v>0</v>
      </c>
      <c r="AN332" s="173">
        <f t="shared" si="85"/>
        <v>35</v>
      </c>
      <c r="AO332" s="173">
        <f t="shared" si="86"/>
        <v>0</v>
      </c>
      <c r="AP332" s="173">
        <f t="shared" si="87"/>
        <v>36</v>
      </c>
      <c r="AQ332" s="173">
        <f t="shared" si="88"/>
        <v>18</v>
      </c>
      <c r="AR332" s="173">
        <f t="shared" si="89"/>
        <v>0</v>
      </c>
      <c r="AS332" s="374">
        <f t="shared" si="90"/>
        <v>0</v>
      </c>
    </row>
    <row r="333" spans="2:45" ht="15.75">
      <c r="B333" s="516"/>
      <c r="C333" s="350">
        <v>10</v>
      </c>
      <c r="D333" s="253">
        <f>'[6]Tabelle1'!B15</f>
        <v>0</v>
      </c>
      <c r="E333" s="256">
        <f>'[6]Tabelle1'!C15</f>
        <v>0</v>
      </c>
      <c r="F333" s="254">
        <f>'[6]Tabelle1'!D15</f>
        <v>0</v>
      </c>
      <c r="G333" s="131"/>
      <c r="H333" s="131"/>
      <c r="I333" s="112">
        <v>9</v>
      </c>
      <c r="J333" s="153" t="s">
        <v>264</v>
      </c>
      <c r="K333" s="154">
        <v>16.6</v>
      </c>
      <c r="L333" s="155">
        <v>0</v>
      </c>
      <c r="M333" s="147"/>
      <c r="N333" s="419">
        <v>10</v>
      </c>
      <c r="O333" s="420">
        <v>19</v>
      </c>
      <c r="P333" s="420">
        <v>10</v>
      </c>
      <c r="Q333" s="420">
        <v>21</v>
      </c>
      <c r="R333" s="420">
        <v>8</v>
      </c>
      <c r="S333" s="420">
        <v>17</v>
      </c>
      <c r="T333" s="420">
        <v>10</v>
      </c>
      <c r="U333" s="420">
        <v>22</v>
      </c>
      <c r="V333" s="420">
        <v>7</v>
      </c>
      <c r="W333" s="420">
        <v>20</v>
      </c>
      <c r="X333" s="420"/>
      <c r="Y333" s="420"/>
      <c r="Z333" s="419">
        <f>SUM(N333,P333,R333,T333,V333,X333,-AK333)</f>
        <v>38</v>
      </c>
      <c r="AA333" s="420">
        <f>SUM(O333,Q333,S333,U333,W333,Y333,-AS333)</f>
        <v>82</v>
      </c>
      <c r="AB333" s="421">
        <f>SUM(Z333:AA333)</f>
        <v>120</v>
      </c>
      <c r="AD333">
        <f t="shared" si="76"/>
        <v>27</v>
      </c>
      <c r="AE333" s="375">
        <f t="shared" si="77"/>
        <v>10</v>
      </c>
      <c r="AF333" s="173">
        <f t="shared" si="78"/>
        <v>10</v>
      </c>
      <c r="AG333" s="173">
        <f t="shared" si="79"/>
        <v>8</v>
      </c>
      <c r="AH333" s="173">
        <f t="shared" si="80"/>
        <v>10</v>
      </c>
      <c r="AI333" s="173">
        <f t="shared" si="81"/>
        <v>7</v>
      </c>
      <c r="AJ333" s="173">
        <f t="shared" si="82"/>
        <v>0</v>
      </c>
      <c r="AK333" s="369">
        <f t="shared" si="83"/>
        <v>7</v>
      </c>
      <c r="AL333" s="173"/>
      <c r="AM333" s="173">
        <f t="shared" si="84"/>
        <v>19</v>
      </c>
      <c r="AN333" s="173">
        <f t="shared" si="85"/>
        <v>21</v>
      </c>
      <c r="AO333" s="173">
        <f t="shared" si="86"/>
        <v>17</v>
      </c>
      <c r="AP333" s="173">
        <f t="shared" si="87"/>
        <v>22</v>
      </c>
      <c r="AQ333" s="173">
        <f t="shared" si="88"/>
        <v>20</v>
      </c>
      <c r="AR333" s="173">
        <f t="shared" si="89"/>
        <v>0</v>
      </c>
      <c r="AS333" s="374">
        <f t="shared" si="90"/>
        <v>17</v>
      </c>
    </row>
    <row r="334" spans="2:45" ht="15">
      <c r="B334" s="516"/>
      <c r="C334" s="350">
        <v>11</v>
      </c>
      <c r="D334" s="253">
        <f>'[6]Tabelle1'!B16</f>
        <v>0</v>
      </c>
      <c r="E334" s="256">
        <f>'[6]Tabelle1'!C16</f>
        <v>0</v>
      </c>
      <c r="F334" s="254">
        <f>'[6]Tabelle1'!D16</f>
        <v>0</v>
      </c>
      <c r="G334" s="131"/>
      <c r="H334" s="131"/>
      <c r="I334" s="112">
        <v>9</v>
      </c>
      <c r="J334" s="153" t="s">
        <v>260</v>
      </c>
      <c r="K334" s="154">
        <v>12.2</v>
      </c>
      <c r="L334" s="155">
        <v>0</v>
      </c>
      <c r="M334" s="147"/>
      <c r="N334" s="419">
        <v>17</v>
      </c>
      <c r="O334" s="420">
        <v>31</v>
      </c>
      <c r="P334" s="420">
        <v>22</v>
      </c>
      <c r="Q334" s="420">
        <v>34</v>
      </c>
      <c r="R334" s="420">
        <v>16</v>
      </c>
      <c r="S334" s="420">
        <v>25</v>
      </c>
      <c r="T334" s="420"/>
      <c r="U334" s="420"/>
      <c r="V334" s="420"/>
      <c r="W334" s="420"/>
      <c r="X334" s="420"/>
      <c r="Y334" s="420"/>
      <c r="Z334" s="419">
        <f>SUM(N334,P334,R334,T334,V334,X334,-AK334)</f>
        <v>55</v>
      </c>
      <c r="AA334" s="420">
        <f>SUM(O334,Q334,S334,U334,W334,Y334,-AS334)</f>
        <v>90</v>
      </c>
      <c r="AB334" s="421">
        <f>SUM(Z334:AA334)</f>
        <v>145</v>
      </c>
      <c r="AD334">
        <f t="shared" si="76"/>
        <v>0</v>
      </c>
      <c r="AE334" s="375">
        <f t="shared" si="77"/>
        <v>17</v>
      </c>
      <c r="AF334" s="173">
        <f t="shared" si="78"/>
        <v>22</v>
      </c>
      <c r="AG334" s="173">
        <f t="shared" si="79"/>
        <v>16</v>
      </c>
      <c r="AH334" s="173">
        <f t="shared" si="80"/>
        <v>0</v>
      </c>
      <c r="AI334" s="173">
        <f t="shared" si="81"/>
        <v>0</v>
      </c>
      <c r="AJ334" s="173">
        <f t="shared" si="82"/>
        <v>0</v>
      </c>
      <c r="AK334" s="369">
        <f t="shared" si="83"/>
        <v>0</v>
      </c>
      <c r="AL334" s="173"/>
      <c r="AM334" s="173">
        <f t="shared" si="84"/>
        <v>31</v>
      </c>
      <c r="AN334" s="173">
        <f t="shared" si="85"/>
        <v>34</v>
      </c>
      <c r="AO334" s="173">
        <f t="shared" si="86"/>
        <v>25</v>
      </c>
      <c r="AP334" s="173">
        <f t="shared" si="87"/>
        <v>0</v>
      </c>
      <c r="AQ334" s="173">
        <f t="shared" si="88"/>
        <v>0</v>
      </c>
      <c r="AR334" s="173">
        <f t="shared" si="89"/>
        <v>0</v>
      </c>
      <c r="AS334" s="374">
        <f t="shared" si="90"/>
        <v>0</v>
      </c>
    </row>
    <row r="335" spans="2:45" ht="15">
      <c r="B335" s="516"/>
      <c r="C335" s="350">
        <v>12</v>
      </c>
      <c r="D335" s="253">
        <f>'[6]Tabelle1'!B17</f>
        <v>0</v>
      </c>
      <c r="E335" s="256">
        <f>'[6]Tabelle1'!C17</f>
        <v>0</v>
      </c>
      <c r="F335" s="254">
        <f>'[6]Tabelle1'!D17</f>
        <v>0</v>
      </c>
      <c r="G335" s="131"/>
      <c r="H335" s="131"/>
      <c r="I335" s="112">
        <v>9</v>
      </c>
      <c r="J335" s="153" t="s">
        <v>267</v>
      </c>
      <c r="K335" s="154">
        <v>20.6</v>
      </c>
      <c r="L335" s="155" t="s">
        <v>242</v>
      </c>
      <c r="M335" s="147"/>
      <c r="N335" s="419">
        <v>9</v>
      </c>
      <c r="O335" s="420">
        <v>28</v>
      </c>
      <c r="P335" s="420">
        <v>11</v>
      </c>
      <c r="Q335" s="420">
        <v>32</v>
      </c>
      <c r="R335" s="420"/>
      <c r="S335" s="420"/>
      <c r="T335" s="420"/>
      <c r="U335" s="420"/>
      <c r="V335" s="420">
        <v>14</v>
      </c>
      <c r="W335" s="420">
        <v>39</v>
      </c>
      <c r="X335" s="420"/>
      <c r="Y335" s="420"/>
      <c r="Z335" s="419">
        <f>SUM(N335,P335,R335,T335,V335,X335,-AK335)</f>
        <v>34</v>
      </c>
      <c r="AA335" s="420">
        <f>SUM(O335,Q335,S335,U335,W335,Y335,-AS335)</f>
        <v>99</v>
      </c>
      <c r="AB335" s="421">
        <f>SUM(Z335:AA335)</f>
        <v>133</v>
      </c>
      <c r="AD335">
        <f t="shared" si="76"/>
        <v>53</v>
      </c>
      <c r="AE335" s="375">
        <f t="shared" si="77"/>
        <v>9</v>
      </c>
      <c r="AF335" s="173">
        <f t="shared" si="78"/>
        <v>11</v>
      </c>
      <c r="AG335" s="173">
        <f t="shared" si="79"/>
        <v>0</v>
      </c>
      <c r="AH335" s="173">
        <f t="shared" si="80"/>
        <v>0</v>
      </c>
      <c r="AI335" s="173">
        <f t="shared" si="81"/>
        <v>14</v>
      </c>
      <c r="AJ335" s="173">
        <f t="shared" si="82"/>
        <v>0</v>
      </c>
      <c r="AK335" s="369">
        <f t="shared" si="83"/>
        <v>0</v>
      </c>
      <c r="AL335" s="173"/>
      <c r="AM335" s="173">
        <f t="shared" si="84"/>
        <v>28</v>
      </c>
      <c r="AN335" s="173">
        <f t="shared" si="85"/>
        <v>32</v>
      </c>
      <c r="AO335" s="173">
        <f t="shared" si="86"/>
        <v>0</v>
      </c>
      <c r="AP335" s="173">
        <f t="shared" si="87"/>
        <v>0</v>
      </c>
      <c r="AQ335" s="173">
        <f t="shared" si="88"/>
        <v>39</v>
      </c>
      <c r="AR335" s="173">
        <f t="shared" si="89"/>
        <v>0</v>
      </c>
      <c r="AS335" s="374">
        <f t="shared" si="90"/>
        <v>0</v>
      </c>
    </row>
    <row r="336" spans="2:45" ht="15">
      <c r="B336" s="445"/>
      <c r="C336" s="350">
        <v>13</v>
      </c>
      <c r="D336" s="253"/>
      <c r="E336" s="256"/>
      <c r="F336" s="254"/>
      <c r="G336" s="131"/>
      <c r="H336" s="131"/>
      <c r="I336" s="112">
        <v>9</v>
      </c>
      <c r="J336" s="153" t="s">
        <v>261</v>
      </c>
      <c r="K336" s="154">
        <v>14.1</v>
      </c>
      <c r="L336" s="155" t="s">
        <v>242</v>
      </c>
      <c r="M336" s="147"/>
      <c r="N336" s="419">
        <v>10</v>
      </c>
      <c r="O336" s="420">
        <v>25</v>
      </c>
      <c r="P336" s="420"/>
      <c r="Q336" s="420"/>
      <c r="R336" s="420">
        <v>14</v>
      </c>
      <c r="S336" s="420">
        <v>27</v>
      </c>
      <c r="T336" s="420"/>
      <c r="U336" s="420"/>
      <c r="V336" s="420">
        <v>7</v>
      </c>
      <c r="W336" s="420">
        <v>20</v>
      </c>
      <c r="X336" s="420"/>
      <c r="Y336" s="420"/>
      <c r="Z336" s="419">
        <f>SUM(N336,P336,R336,T336,V336,X336,-AK336)</f>
        <v>31</v>
      </c>
      <c r="AA336" s="420">
        <f>SUM(O336,Q336,S336,U336,W336,Y336,-AS336)</f>
        <v>72</v>
      </c>
      <c r="AB336" s="421">
        <f>SUM(Z336:AA336)</f>
        <v>103</v>
      </c>
      <c r="AD336">
        <f t="shared" si="76"/>
        <v>27</v>
      </c>
      <c r="AE336" s="375">
        <f t="shared" si="77"/>
        <v>10</v>
      </c>
      <c r="AF336" s="173">
        <f t="shared" si="78"/>
        <v>0</v>
      </c>
      <c r="AG336" s="173">
        <f t="shared" si="79"/>
        <v>14</v>
      </c>
      <c r="AH336" s="173">
        <f t="shared" si="80"/>
        <v>0</v>
      </c>
      <c r="AI336" s="173">
        <f t="shared" si="81"/>
        <v>7</v>
      </c>
      <c r="AJ336" s="173">
        <f t="shared" si="82"/>
        <v>0</v>
      </c>
      <c r="AK336" s="369">
        <f t="shared" si="83"/>
        <v>0</v>
      </c>
      <c r="AL336" s="173"/>
      <c r="AM336" s="173">
        <f t="shared" si="84"/>
        <v>25</v>
      </c>
      <c r="AN336" s="173">
        <f t="shared" si="85"/>
        <v>0</v>
      </c>
      <c r="AO336" s="173">
        <f t="shared" si="86"/>
        <v>27</v>
      </c>
      <c r="AP336" s="173">
        <f t="shared" si="87"/>
        <v>0</v>
      </c>
      <c r="AQ336" s="173">
        <f t="shared" si="88"/>
        <v>20</v>
      </c>
      <c r="AR336" s="173">
        <f t="shared" si="89"/>
        <v>0</v>
      </c>
      <c r="AS336" s="374">
        <f t="shared" si="90"/>
        <v>0</v>
      </c>
    </row>
    <row r="337" spans="2:45" ht="16.5" thickBot="1">
      <c r="B337" s="445"/>
      <c r="C337" s="350">
        <v>14</v>
      </c>
      <c r="D337" s="253"/>
      <c r="E337" s="256"/>
      <c r="F337" s="254"/>
      <c r="G337" s="131"/>
      <c r="H337" s="131"/>
      <c r="I337" s="112">
        <v>9</v>
      </c>
      <c r="J337" s="153" t="s">
        <v>262</v>
      </c>
      <c r="K337" s="154">
        <v>14.6</v>
      </c>
      <c r="L337" s="155" t="s">
        <v>242</v>
      </c>
      <c r="M337" s="147"/>
      <c r="N337" s="419">
        <v>16</v>
      </c>
      <c r="O337" s="420">
        <v>29</v>
      </c>
      <c r="P337" s="420"/>
      <c r="Q337" s="420"/>
      <c r="R337" s="420">
        <v>11</v>
      </c>
      <c r="S337" s="420">
        <v>21</v>
      </c>
      <c r="T337" s="420"/>
      <c r="U337" s="420"/>
      <c r="V337" s="420"/>
      <c r="W337" s="420"/>
      <c r="X337" s="420"/>
      <c r="Y337" s="420"/>
      <c r="Z337" s="419">
        <f>SUM(N337,P337,R337,T337,V337,X337,-AK337)</f>
        <v>27</v>
      </c>
      <c r="AA337" s="420">
        <f>SUM(O337,Q337,S337,U337,W337,Y337,-AS337)</f>
        <v>50</v>
      </c>
      <c r="AB337" s="421">
        <f>SUM(Z337:AA337)</f>
        <v>77</v>
      </c>
      <c r="AD337">
        <f t="shared" si="76"/>
        <v>0</v>
      </c>
      <c r="AE337" s="375">
        <f t="shared" si="77"/>
        <v>16</v>
      </c>
      <c r="AF337" s="173">
        <f t="shared" si="78"/>
        <v>0</v>
      </c>
      <c r="AG337" s="173">
        <f t="shared" si="79"/>
        <v>11</v>
      </c>
      <c r="AH337" s="173">
        <f t="shared" si="80"/>
        <v>0</v>
      </c>
      <c r="AI337" s="173">
        <f t="shared" si="81"/>
        <v>0</v>
      </c>
      <c r="AJ337" s="173">
        <f t="shared" si="82"/>
        <v>0</v>
      </c>
      <c r="AK337" s="369">
        <f t="shared" si="83"/>
        <v>0</v>
      </c>
      <c r="AL337" s="173"/>
      <c r="AM337" s="173">
        <f t="shared" si="84"/>
        <v>29</v>
      </c>
      <c r="AN337" s="173">
        <f t="shared" si="85"/>
        <v>0</v>
      </c>
      <c r="AO337" s="173">
        <f t="shared" si="86"/>
        <v>21</v>
      </c>
      <c r="AP337" s="173">
        <f t="shared" si="87"/>
        <v>0</v>
      </c>
      <c r="AQ337" s="173">
        <f t="shared" si="88"/>
        <v>0</v>
      </c>
      <c r="AR337" s="173">
        <f t="shared" si="89"/>
        <v>0</v>
      </c>
      <c r="AS337" s="374">
        <f t="shared" si="90"/>
        <v>0</v>
      </c>
    </row>
    <row r="338" spans="2:45" ht="16.5" hidden="1" thickBot="1">
      <c r="B338" s="445"/>
      <c r="C338" s="350">
        <v>15</v>
      </c>
      <c r="D338" s="253"/>
      <c r="E338" s="256"/>
      <c r="F338" s="254"/>
      <c r="G338" s="131"/>
      <c r="H338" s="131"/>
      <c r="I338" s="112">
        <v>9</v>
      </c>
      <c r="J338" s="153"/>
      <c r="K338" s="154"/>
      <c r="L338" s="155"/>
      <c r="M338" s="147"/>
      <c r="N338" s="419"/>
      <c r="O338" s="420"/>
      <c r="P338" s="420"/>
      <c r="Q338" s="420"/>
      <c r="R338" s="420"/>
      <c r="S338" s="420"/>
      <c r="T338" s="420"/>
      <c r="U338" s="420"/>
      <c r="V338" s="420"/>
      <c r="W338" s="420"/>
      <c r="X338" s="420"/>
      <c r="Y338" s="420"/>
      <c r="Z338" s="419">
        <f>SUM(N338,P338,R338,T338,V338,X338,-AK338)</f>
        <v>0</v>
      </c>
      <c r="AA338" s="420">
        <f>SUM(O338,Q338,S338,U338,W338,Y338,-AS338)</f>
        <v>0</v>
      </c>
      <c r="AB338" s="421">
        <f>SUM(Z338:AA338)</f>
        <v>0</v>
      </c>
      <c r="AD338">
        <f t="shared" si="76"/>
        <v>0</v>
      </c>
      <c r="AE338" s="375">
        <f t="shared" si="77"/>
        <v>0</v>
      </c>
      <c r="AF338" s="173">
        <f t="shared" si="78"/>
        <v>0</v>
      </c>
      <c r="AG338" s="173">
        <f t="shared" si="79"/>
        <v>0</v>
      </c>
      <c r="AH338" s="173">
        <f t="shared" si="80"/>
        <v>0</v>
      </c>
      <c r="AI338" s="173">
        <f t="shared" si="81"/>
        <v>0</v>
      </c>
      <c r="AJ338" s="173">
        <f t="shared" si="82"/>
        <v>0</v>
      </c>
      <c r="AK338" s="369">
        <f t="shared" si="83"/>
        <v>0</v>
      </c>
      <c r="AL338" s="173"/>
      <c r="AM338" s="173">
        <f t="shared" si="84"/>
        <v>0</v>
      </c>
      <c r="AN338" s="173">
        <f t="shared" si="85"/>
        <v>0</v>
      </c>
      <c r="AO338" s="173">
        <f t="shared" si="86"/>
        <v>0</v>
      </c>
      <c r="AP338" s="173">
        <f t="shared" si="87"/>
        <v>0</v>
      </c>
      <c r="AQ338" s="173">
        <f t="shared" si="88"/>
        <v>0</v>
      </c>
      <c r="AR338" s="173">
        <f t="shared" si="89"/>
        <v>0</v>
      </c>
      <c r="AS338" s="374">
        <f t="shared" si="90"/>
        <v>0</v>
      </c>
    </row>
    <row r="339" spans="2:45" ht="16.5" hidden="1" thickBot="1">
      <c r="B339" s="445"/>
      <c r="C339" s="350">
        <v>16</v>
      </c>
      <c r="D339" s="253"/>
      <c r="E339" s="256"/>
      <c r="F339" s="254"/>
      <c r="G339" s="131"/>
      <c r="H339" s="131"/>
      <c r="I339" s="112">
        <v>9</v>
      </c>
      <c r="J339" s="153"/>
      <c r="K339" s="154"/>
      <c r="L339" s="155"/>
      <c r="M339" s="147"/>
      <c r="N339" s="419"/>
      <c r="O339" s="420"/>
      <c r="P339" s="420"/>
      <c r="Q339" s="420"/>
      <c r="R339" s="420"/>
      <c r="S339" s="420"/>
      <c r="T339" s="420"/>
      <c r="U339" s="420"/>
      <c r="V339" s="420"/>
      <c r="W339" s="420"/>
      <c r="X339" s="420"/>
      <c r="Y339" s="420"/>
      <c r="Z339" s="419">
        <f>SUM(N339,P339,R339,T339,V339,X339,-AK339)</f>
        <v>0</v>
      </c>
      <c r="AA339" s="420">
        <f>SUM(O339,Q339,S339,U339,W339,Y339,-AS339)</f>
        <v>0</v>
      </c>
      <c r="AB339" s="421">
        <f>SUM(Z339:AA339)</f>
        <v>0</v>
      </c>
      <c r="AD339">
        <f t="shared" si="76"/>
        <v>0</v>
      </c>
      <c r="AE339" s="375">
        <f t="shared" si="77"/>
        <v>0</v>
      </c>
      <c r="AF339" s="173">
        <f t="shared" si="78"/>
        <v>0</v>
      </c>
      <c r="AG339" s="173">
        <f t="shared" si="79"/>
        <v>0</v>
      </c>
      <c r="AH339" s="173">
        <f t="shared" si="80"/>
        <v>0</v>
      </c>
      <c r="AI339" s="173">
        <f t="shared" si="81"/>
        <v>0</v>
      </c>
      <c r="AJ339" s="173">
        <f t="shared" si="82"/>
        <v>0</v>
      </c>
      <c r="AK339" s="369">
        <f t="shared" si="83"/>
        <v>0</v>
      </c>
      <c r="AL339" s="173"/>
      <c r="AM339" s="173">
        <f t="shared" si="84"/>
        <v>0</v>
      </c>
      <c r="AN339" s="173">
        <f t="shared" si="85"/>
        <v>0</v>
      </c>
      <c r="AO339" s="173">
        <f t="shared" si="86"/>
        <v>0</v>
      </c>
      <c r="AP339" s="173">
        <f t="shared" si="87"/>
        <v>0</v>
      </c>
      <c r="AQ339" s="173">
        <f t="shared" si="88"/>
        <v>0</v>
      </c>
      <c r="AR339" s="173">
        <f t="shared" si="89"/>
        <v>0</v>
      </c>
      <c r="AS339" s="374">
        <f t="shared" si="90"/>
        <v>0</v>
      </c>
    </row>
    <row r="340" spans="2:45" ht="16.5" hidden="1" thickBot="1">
      <c r="B340" s="445"/>
      <c r="C340" s="350">
        <v>17</v>
      </c>
      <c r="D340" s="253"/>
      <c r="E340" s="256"/>
      <c r="F340" s="254"/>
      <c r="G340" s="131"/>
      <c r="H340" s="131"/>
      <c r="I340" s="112">
        <v>9</v>
      </c>
      <c r="J340" s="153"/>
      <c r="K340" s="154"/>
      <c r="L340" s="155"/>
      <c r="M340" s="147"/>
      <c r="N340" s="419"/>
      <c r="O340" s="420"/>
      <c r="P340" s="420"/>
      <c r="Q340" s="420"/>
      <c r="R340" s="420"/>
      <c r="S340" s="420"/>
      <c r="T340" s="420"/>
      <c r="U340" s="420"/>
      <c r="V340" s="420"/>
      <c r="W340" s="420"/>
      <c r="X340" s="420"/>
      <c r="Y340" s="420"/>
      <c r="Z340" s="419">
        <f>SUM(N340,P340,R340,T340,V340,X340,-AK340)</f>
        <v>0</v>
      </c>
      <c r="AA340" s="420">
        <f>SUM(O340,Q340,S340,U340,W340,Y340,-AS340)</f>
        <v>0</v>
      </c>
      <c r="AB340" s="421">
        <f>SUM(Z340:AA340)</f>
        <v>0</v>
      </c>
      <c r="AD340">
        <f t="shared" si="76"/>
        <v>0</v>
      </c>
      <c r="AE340" s="375">
        <f t="shared" si="77"/>
        <v>0</v>
      </c>
      <c r="AF340" s="173">
        <f t="shared" si="78"/>
        <v>0</v>
      </c>
      <c r="AG340" s="173">
        <f t="shared" si="79"/>
        <v>0</v>
      </c>
      <c r="AH340" s="173">
        <f t="shared" si="80"/>
        <v>0</v>
      </c>
      <c r="AI340" s="173">
        <f t="shared" si="81"/>
        <v>0</v>
      </c>
      <c r="AJ340" s="173">
        <f t="shared" si="82"/>
        <v>0</v>
      </c>
      <c r="AK340" s="369">
        <f t="shared" si="83"/>
        <v>0</v>
      </c>
      <c r="AL340" s="173"/>
      <c r="AM340" s="173">
        <f t="shared" si="84"/>
        <v>0</v>
      </c>
      <c r="AN340" s="173">
        <f t="shared" si="85"/>
        <v>0</v>
      </c>
      <c r="AO340" s="173">
        <f t="shared" si="86"/>
        <v>0</v>
      </c>
      <c r="AP340" s="173">
        <f t="shared" si="87"/>
        <v>0</v>
      </c>
      <c r="AQ340" s="173">
        <f t="shared" si="88"/>
        <v>0</v>
      </c>
      <c r="AR340" s="173">
        <f t="shared" si="89"/>
        <v>0</v>
      </c>
      <c r="AS340" s="374">
        <f t="shared" si="90"/>
        <v>0</v>
      </c>
    </row>
    <row r="341" spans="2:45" ht="16.5" hidden="1" thickBot="1">
      <c r="B341" s="445"/>
      <c r="C341" s="350">
        <v>18</v>
      </c>
      <c r="D341" s="253"/>
      <c r="E341" s="256"/>
      <c r="F341" s="254"/>
      <c r="G341" s="131"/>
      <c r="H341" s="131"/>
      <c r="I341" s="112">
        <v>9</v>
      </c>
      <c r="J341" s="153"/>
      <c r="K341" s="154"/>
      <c r="L341" s="155"/>
      <c r="M341" s="147"/>
      <c r="N341" s="419"/>
      <c r="O341" s="420"/>
      <c r="P341" s="420"/>
      <c r="Q341" s="420"/>
      <c r="R341" s="420"/>
      <c r="S341" s="420"/>
      <c r="T341" s="420"/>
      <c r="U341" s="420"/>
      <c r="V341" s="420"/>
      <c r="W341" s="420"/>
      <c r="X341" s="420"/>
      <c r="Y341" s="420"/>
      <c r="Z341" s="419">
        <f>SUM(N341,P341,R341,T341,V341,X341,-AK341)</f>
        <v>0</v>
      </c>
      <c r="AA341" s="420">
        <f>SUM(O341,Q341,S341,U341,W341,Y341,-AS341)</f>
        <v>0</v>
      </c>
      <c r="AB341" s="421">
        <f>SUM(Z341:AA341)</f>
        <v>0</v>
      </c>
      <c r="AD341">
        <f t="shared" si="76"/>
        <v>0</v>
      </c>
      <c r="AE341" s="375">
        <f t="shared" si="77"/>
        <v>0</v>
      </c>
      <c r="AF341" s="173">
        <f t="shared" si="78"/>
        <v>0</v>
      </c>
      <c r="AG341" s="173">
        <f t="shared" si="79"/>
        <v>0</v>
      </c>
      <c r="AH341" s="173">
        <f t="shared" si="80"/>
        <v>0</v>
      </c>
      <c r="AI341" s="173">
        <f t="shared" si="81"/>
        <v>0</v>
      </c>
      <c r="AJ341" s="173">
        <f t="shared" si="82"/>
        <v>0</v>
      </c>
      <c r="AK341" s="369">
        <f t="shared" si="83"/>
        <v>0</v>
      </c>
      <c r="AL341" s="173"/>
      <c r="AM341" s="173">
        <f t="shared" si="84"/>
        <v>0</v>
      </c>
      <c r="AN341" s="173">
        <f t="shared" si="85"/>
        <v>0</v>
      </c>
      <c r="AO341" s="173">
        <f t="shared" si="86"/>
        <v>0</v>
      </c>
      <c r="AP341" s="173">
        <f t="shared" si="87"/>
        <v>0</v>
      </c>
      <c r="AQ341" s="173">
        <f t="shared" si="88"/>
        <v>0</v>
      </c>
      <c r="AR341" s="173">
        <f t="shared" si="89"/>
        <v>0</v>
      </c>
      <c r="AS341" s="374">
        <f t="shared" si="90"/>
        <v>0</v>
      </c>
    </row>
    <row r="342" spans="2:45" ht="16.5" hidden="1" thickBot="1">
      <c r="B342" s="445"/>
      <c r="C342" s="350">
        <v>19</v>
      </c>
      <c r="D342" s="253"/>
      <c r="E342" s="256"/>
      <c r="F342" s="254"/>
      <c r="G342" s="131"/>
      <c r="H342" s="131"/>
      <c r="I342" s="112">
        <v>9</v>
      </c>
      <c r="J342" s="153"/>
      <c r="K342" s="154"/>
      <c r="L342" s="155"/>
      <c r="M342" s="147"/>
      <c r="N342" s="419"/>
      <c r="O342" s="420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19">
        <f>SUM(N342,P342,R342,T342,V342,X342,-AK342)</f>
        <v>0</v>
      </c>
      <c r="AA342" s="420">
        <f>SUM(O342,Q342,S342,U342,W342,Y342,-AS342)</f>
        <v>0</v>
      </c>
      <c r="AB342" s="421">
        <f>SUM(Z342:AA342)</f>
        <v>0</v>
      </c>
      <c r="AD342">
        <f t="shared" si="76"/>
        <v>0</v>
      </c>
      <c r="AE342" s="375">
        <f t="shared" si="77"/>
        <v>0</v>
      </c>
      <c r="AF342" s="173">
        <f t="shared" si="78"/>
        <v>0</v>
      </c>
      <c r="AG342" s="173">
        <f t="shared" si="79"/>
        <v>0</v>
      </c>
      <c r="AH342" s="173">
        <f t="shared" si="80"/>
        <v>0</v>
      </c>
      <c r="AI342" s="173">
        <f t="shared" si="81"/>
        <v>0</v>
      </c>
      <c r="AJ342" s="173">
        <f t="shared" si="82"/>
        <v>0</v>
      </c>
      <c r="AK342" s="369">
        <f t="shared" si="83"/>
        <v>0</v>
      </c>
      <c r="AL342" s="173"/>
      <c r="AM342" s="173">
        <f t="shared" si="84"/>
        <v>0</v>
      </c>
      <c r="AN342" s="173">
        <f t="shared" si="85"/>
        <v>0</v>
      </c>
      <c r="AO342" s="173">
        <f t="shared" si="86"/>
        <v>0</v>
      </c>
      <c r="AP342" s="173">
        <f t="shared" si="87"/>
        <v>0</v>
      </c>
      <c r="AQ342" s="173">
        <f t="shared" si="88"/>
        <v>0</v>
      </c>
      <c r="AR342" s="173">
        <f t="shared" si="89"/>
        <v>0</v>
      </c>
      <c r="AS342" s="374">
        <f t="shared" si="90"/>
        <v>0</v>
      </c>
    </row>
    <row r="343" spans="2:45" ht="18" hidden="1" thickBot="1">
      <c r="B343" s="445"/>
      <c r="C343" s="350">
        <v>20</v>
      </c>
      <c r="D343" s="253"/>
      <c r="E343" s="256"/>
      <c r="F343" s="254"/>
      <c r="G343" s="131"/>
      <c r="H343" s="131"/>
      <c r="I343" s="112">
        <v>9</v>
      </c>
      <c r="J343" s="153"/>
      <c r="K343" s="154"/>
      <c r="L343" s="155"/>
      <c r="M343" s="147"/>
      <c r="N343" s="419"/>
      <c r="O343" s="420"/>
      <c r="P343" s="420"/>
      <c r="Q343" s="420"/>
      <c r="R343" s="420"/>
      <c r="S343" s="420"/>
      <c r="T343" s="420"/>
      <c r="U343" s="420"/>
      <c r="V343" s="420"/>
      <c r="W343" s="420"/>
      <c r="X343" s="420"/>
      <c r="Y343" s="420"/>
      <c r="Z343" s="419">
        <f>SUM(N343,P343,R343,T343,V343,X343,-AK343)</f>
        <v>0</v>
      </c>
      <c r="AA343" s="420">
        <f>SUM(O343,Q343,S343,U343,W343,Y343,-AS343)</f>
        <v>0</v>
      </c>
      <c r="AB343" s="421">
        <f>SUM(Z343:AA343)</f>
        <v>0</v>
      </c>
      <c r="AD343">
        <f t="shared" si="76"/>
        <v>0</v>
      </c>
      <c r="AE343" s="375">
        <f t="shared" si="77"/>
        <v>0</v>
      </c>
      <c r="AF343" s="173">
        <f t="shared" si="78"/>
        <v>0</v>
      </c>
      <c r="AG343" s="173">
        <f t="shared" si="79"/>
        <v>0</v>
      </c>
      <c r="AH343" s="173">
        <f t="shared" si="80"/>
        <v>0</v>
      </c>
      <c r="AI343" s="173">
        <f t="shared" si="81"/>
        <v>0</v>
      </c>
      <c r="AJ343" s="173">
        <f t="shared" si="82"/>
        <v>0</v>
      </c>
      <c r="AK343" s="369">
        <f t="shared" si="83"/>
        <v>0</v>
      </c>
      <c r="AL343" s="173"/>
      <c r="AM343" s="173">
        <f t="shared" si="84"/>
        <v>0</v>
      </c>
      <c r="AN343" s="173">
        <f t="shared" si="85"/>
        <v>0</v>
      </c>
      <c r="AO343" s="173">
        <f t="shared" si="86"/>
        <v>0</v>
      </c>
      <c r="AP343" s="173">
        <f t="shared" si="87"/>
        <v>0</v>
      </c>
      <c r="AQ343" s="173">
        <f t="shared" si="88"/>
        <v>0</v>
      </c>
      <c r="AR343" s="173">
        <f t="shared" si="89"/>
        <v>0</v>
      </c>
      <c r="AS343" s="374">
        <f t="shared" si="90"/>
        <v>0</v>
      </c>
    </row>
    <row r="344" spans="2:45" ht="16.5" hidden="1" thickBot="1">
      <c r="B344" s="445"/>
      <c r="C344" s="350">
        <v>21</v>
      </c>
      <c r="D344" s="253"/>
      <c r="E344" s="256"/>
      <c r="F344" s="254"/>
      <c r="G344" s="131"/>
      <c r="H344" s="131"/>
      <c r="I344" s="112">
        <v>9</v>
      </c>
      <c r="J344" s="153"/>
      <c r="K344" s="154"/>
      <c r="L344" s="155"/>
      <c r="M344" s="147"/>
      <c r="N344" s="419"/>
      <c r="O344" s="420"/>
      <c r="P344" s="420"/>
      <c r="Q344" s="420"/>
      <c r="R344" s="420"/>
      <c r="S344" s="420"/>
      <c r="T344" s="420"/>
      <c r="U344" s="420"/>
      <c r="V344" s="420"/>
      <c r="W344" s="420"/>
      <c r="X344" s="420"/>
      <c r="Y344" s="420"/>
      <c r="Z344" s="419">
        <f>SUM(N344,P344,R344,T344,V344,X344,-AK344)</f>
        <v>0</v>
      </c>
      <c r="AA344" s="420">
        <f>SUM(O344,Q344,S344,U344,W344,Y344,-AS344)</f>
        <v>0</v>
      </c>
      <c r="AB344" s="421">
        <f>SUM(Z344:AA344)</f>
        <v>0</v>
      </c>
      <c r="AD344">
        <f t="shared" si="76"/>
        <v>0</v>
      </c>
      <c r="AE344" s="375">
        <f t="shared" si="77"/>
        <v>0</v>
      </c>
      <c r="AF344" s="173">
        <f t="shared" si="78"/>
        <v>0</v>
      </c>
      <c r="AG344" s="173">
        <f t="shared" si="79"/>
        <v>0</v>
      </c>
      <c r="AH344" s="173">
        <f t="shared" si="80"/>
        <v>0</v>
      </c>
      <c r="AI344" s="173">
        <f t="shared" si="81"/>
        <v>0</v>
      </c>
      <c r="AJ344" s="173">
        <f t="shared" si="82"/>
        <v>0</v>
      </c>
      <c r="AK344" s="369">
        <f t="shared" si="83"/>
        <v>0</v>
      </c>
      <c r="AL344" s="173"/>
      <c r="AM344" s="173">
        <f t="shared" si="84"/>
        <v>0</v>
      </c>
      <c r="AN344" s="173">
        <f t="shared" si="85"/>
        <v>0</v>
      </c>
      <c r="AO344" s="173">
        <f t="shared" si="86"/>
        <v>0</v>
      </c>
      <c r="AP344" s="173">
        <f t="shared" si="87"/>
        <v>0</v>
      </c>
      <c r="AQ344" s="173">
        <f t="shared" si="88"/>
        <v>0</v>
      </c>
      <c r="AR344" s="173">
        <f t="shared" si="89"/>
        <v>0</v>
      </c>
      <c r="AS344" s="374">
        <f t="shared" si="90"/>
        <v>0</v>
      </c>
    </row>
    <row r="345" spans="2:45" ht="18" hidden="1" thickBot="1">
      <c r="B345" s="445"/>
      <c r="C345" s="350">
        <v>22</v>
      </c>
      <c r="D345" s="253"/>
      <c r="E345" s="256"/>
      <c r="F345" s="254"/>
      <c r="G345" s="131"/>
      <c r="H345" s="131"/>
      <c r="I345" s="112">
        <v>9</v>
      </c>
      <c r="J345" s="153"/>
      <c r="K345" s="154"/>
      <c r="L345" s="155"/>
      <c r="M345" s="147"/>
      <c r="N345" s="419"/>
      <c r="O345" s="420"/>
      <c r="P345" s="420"/>
      <c r="Q345" s="420"/>
      <c r="R345" s="420"/>
      <c r="S345" s="420"/>
      <c r="T345" s="420"/>
      <c r="U345" s="420"/>
      <c r="V345" s="420"/>
      <c r="W345" s="420"/>
      <c r="X345" s="420"/>
      <c r="Y345" s="420"/>
      <c r="Z345" s="419">
        <f>SUM(N345,P345,R345,T345,V345,X345,-AK345)</f>
        <v>0</v>
      </c>
      <c r="AA345" s="420">
        <f>SUM(O345,Q345,S345,U345,W345,Y345,-AS345)</f>
        <v>0</v>
      </c>
      <c r="AB345" s="421">
        <f>SUM(Z345:AA345)</f>
        <v>0</v>
      </c>
      <c r="AD345">
        <f t="shared" si="76"/>
        <v>0</v>
      </c>
      <c r="AE345" s="375">
        <f t="shared" si="77"/>
        <v>0</v>
      </c>
      <c r="AF345" s="173">
        <f t="shared" si="78"/>
        <v>0</v>
      </c>
      <c r="AG345" s="173">
        <f t="shared" si="79"/>
        <v>0</v>
      </c>
      <c r="AH345" s="173">
        <f t="shared" si="80"/>
        <v>0</v>
      </c>
      <c r="AI345" s="173">
        <f t="shared" si="81"/>
        <v>0</v>
      </c>
      <c r="AJ345" s="173">
        <f t="shared" si="82"/>
        <v>0</v>
      </c>
      <c r="AK345" s="369">
        <f t="shared" si="83"/>
        <v>0</v>
      </c>
      <c r="AL345" s="173"/>
      <c r="AM345" s="173">
        <f t="shared" si="84"/>
        <v>0</v>
      </c>
      <c r="AN345" s="173">
        <f t="shared" si="85"/>
        <v>0</v>
      </c>
      <c r="AO345" s="173">
        <f t="shared" si="86"/>
        <v>0</v>
      </c>
      <c r="AP345" s="173">
        <f t="shared" si="87"/>
        <v>0</v>
      </c>
      <c r="AQ345" s="173">
        <f t="shared" si="88"/>
        <v>0</v>
      </c>
      <c r="AR345" s="173">
        <f t="shared" si="89"/>
        <v>0</v>
      </c>
      <c r="AS345" s="374">
        <f t="shared" si="90"/>
        <v>0</v>
      </c>
    </row>
    <row r="346" spans="2:45" ht="18" hidden="1" thickBot="1">
      <c r="B346" s="445"/>
      <c r="C346" s="350">
        <v>23</v>
      </c>
      <c r="D346" s="253"/>
      <c r="E346" s="256"/>
      <c r="F346" s="254"/>
      <c r="G346" s="131"/>
      <c r="H346" s="131"/>
      <c r="I346" s="112">
        <v>9</v>
      </c>
      <c r="J346" s="153"/>
      <c r="K346" s="154"/>
      <c r="L346" s="155"/>
      <c r="M346" s="147"/>
      <c r="N346" s="419"/>
      <c r="O346" s="420"/>
      <c r="P346" s="420"/>
      <c r="Q346" s="420"/>
      <c r="R346" s="420"/>
      <c r="S346" s="420"/>
      <c r="T346" s="420"/>
      <c r="U346" s="420"/>
      <c r="V346" s="420"/>
      <c r="W346" s="420"/>
      <c r="X346" s="420"/>
      <c r="Y346" s="420"/>
      <c r="Z346" s="419">
        <f>SUM(N346,P346,R346,T346,V346,X346,-AK346)</f>
        <v>0</v>
      </c>
      <c r="AA346" s="420">
        <f>SUM(O346,Q346,S346,U346,W346,Y346,-AS346)</f>
        <v>0</v>
      </c>
      <c r="AB346" s="421">
        <f>SUM(Z346:AA346)</f>
        <v>0</v>
      </c>
      <c r="AD346">
        <f t="shared" si="76"/>
        <v>0</v>
      </c>
      <c r="AE346" s="375">
        <f t="shared" si="77"/>
        <v>0</v>
      </c>
      <c r="AF346" s="173">
        <f t="shared" si="78"/>
        <v>0</v>
      </c>
      <c r="AG346" s="173">
        <f t="shared" si="79"/>
        <v>0</v>
      </c>
      <c r="AH346" s="173">
        <f t="shared" si="80"/>
        <v>0</v>
      </c>
      <c r="AI346" s="173">
        <f t="shared" si="81"/>
        <v>0</v>
      </c>
      <c r="AJ346" s="173">
        <f t="shared" si="82"/>
        <v>0</v>
      </c>
      <c r="AK346" s="369">
        <f t="shared" si="83"/>
        <v>0</v>
      </c>
      <c r="AL346" s="173"/>
      <c r="AM346" s="173">
        <f t="shared" si="84"/>
        <v>0</v>
      </c>
      <c r="AN346" s="173">
        <f t="shared" si="85"/>
        <v>0</v>
      </c>
      <c r="AO346" s="173">
        <f t="shared" si="86"/>
        <v>0</v>
      </c>
      <c r="AP346" s="173">
        <f t="shared" si="87"/>
        <v>0</v>
      </c>
      <c r="AQ346" s="173">
        <f t="shared" si="88"/>
        <v>0</v>
      </c>
      <c r="AR346" s="173">
        <f t="shared" si="89"/>
        <v>0</v>
      </c>
      <c r="AS346" s="374">
        <f t="shared" si="90"/>
        <v>0</v>
      </c>
    </row>
    <row r="347" spans="2:45" ht="18" hidden="1" thickBot="1">
      <c r="B347" s="445"/>
      <c r="C347" s="350">
        <v>24</v>
      </c>
      <c r="D347" s="253"/>
      <c r="E347" s="256"/>
      <c r="F347" s="254"/>
      <c r="G347" s="131"/>
      <c r="H347" s="131"/>
      <c r="I347" s="112">
        <v>9</v>
      </c>
      <c r="J347" s="153"/>
      <c r="K347" s="154"/>
      <c r="L347" s="155"/>
      <c r="M347" s="147"/>
      <c r="N347" s="419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19">
        <f>SUM(N347,P347,R347,T347,V347,X347,-AK347)</f>
        <v>0</v>
      </c>
      <c r="AA347" s="420">
        <f>SUM(O347,Q347,S347,U347,W347,Y347,-AS347)</f>
        <v>0</v>
      </c>
      <c r="AB347" s="421">
        <f>SUM(Z347:AA347)</f>
        <v>0</v>
      </c>
      <c r="AD347">
        <f t="shared" si="76"/>
        <v>0</v>
      </c>
      <c r="AE347" s="375">
        <f t="shared" si="77"/>
        <v>0</v>
      </c>
      <c r="AF347" s="173">
        <f t="shared" si="78"/>
        <v>0</v>
      </c>
      <c r="AG347" s="173">
        <f t="shared" si="79"/>
        <v>0</v>
      </c>
      <c r="AH347" s="173">
        <f t="shared" si="80"/>
        <v>0</v>
      </c>
      <c r="AI347" s="173">
        <f t="shared" si="81"/>
        <v>0</v>
      </c>
      <c r="AJ347" s="173">
        <f t="shared" si="82"/>
        <v>0</v>
      </c>
      <c r="AK347" s="369">
        <f t="shared" si="83"/>
        <v>0</v>
      </c>
      <c r="AL347" s="173"/>
      <c r="AM347" s="173">
        <f t="shared" si="84"/>
        <v>0</v>
      </c>
      <c r="AN347" s="173">
        <f t="shared" si="85"/>
        <v>0</v>
      </c>
      <c r="AO347" s="173">
        <f t="shared" si="86"/>
        <v>0</v>
      </c>
      <c r="AP347" s="173">
        <f t="shared" si="87"/>
        <v>0</v>
      </c>
      <c r="AQ347" s="173">
        <f t="shared" si="88"/>
        <v>0</v>
      </c>
      <c r="AR347" s="173">
        <f t="shared" si="89"/>
        <v>0</v>
      </c>
      <c r="AS347" s="374">
        <f t="shared" si="90"/>
        <v>0</v>
      </c>
    </row>
    <row r="348" spans="2:45" ht="18" hidden="1" thickBot="1">
      <c r="B348" s="445"/>
      <c r="C348" s="350">
        <v>25</v>
      </c>
      <c r="D348" s="253"/>
      <c r="E348" s="256"/>
      <c r="F348" s="254"/>
      <c r="G348" s="131"/>
      <c r="H348" s="131"/>
      <c r="I348" s="112">
        <v>9</v>
      </c>
      <c r="J348" s="153"/>
      <c r="K348" s="154"/>
      <c r="L348" s="155"/>
      <c r="M348" s="147"/>
      <c r="N348" s="419"/>
      <c r="O348" s="420"/>
      <c r="P348" s="420"/>
      <c r="Q348" s="420"/>
      <c r="R348" s="420"/>
      <c r="S348" s="420"/>
      <c r="T348" s="420"/>
      <c r="U348" s="420"/>
      <c r="V348" s="420"/>
      <c r="W348" s="420"/>
      <c r="X348" s="420"/>
      <c r="Y348" s="420"/>
      <c r="Z348" s="419">
        <f>SUM(N348,P348,R348,T348,V348,X348,-AK348)</f>
        <v>0</v>
      </c>
      <c r="AA348" s="420">
        <f>SUM(O348,Q348,S348,U348,W348,Y348,-AS348)</f>
        <v>0</v>
      </c>
      <c r="AB348" s="421">
        <f>SUM(Z348:AA348)</f>
        <v>0</v>
      </c>
      <c r="AD348">
        <f t="shared" si="76"/>
        <v>0</v>
      </c>
      <c r="AE348" s="375">
        <f t="shared" si="77"/>
        <v>0</v>
      </c>
      <c r="AF348" s="173">
        <f t="shared" si="78"/>
        <v>0</v>
      </c>
      <c r="AG348" s="173">
        <f t="shared" si="79"/>
        <v>0</v>
      </c>
      <c r="AH348" s="173">
        <f t="shared" si="80"/>
        <v>0</v>
      </c>
      <c r="AI348" s="173">
        <f t="shared" si="81"/>
        <v>0</v>
      </c>
      <c r="AJ348" s="173">
        <f t="shared" si="82"/>
        <v>0</v>
      </c>
      <c r="AK348" s="369">
        <f t="shared" si="83"/>
        <v>0</v>
      </c>
      <c r="AL348" s="173"/>
      <c r="AM348" s="173">
        <f t="shared" si="84"/>
        <v>0</v>
      </c>
      <c r="AN348" s="173">
        <f t="shared" si="85"/>
        <v>0</v>
      </c>
      <c r="AO348" s="173">
        <f t="shared" si="86"/>
        <v>0</v>
      </c>
      <c r="AP348" s="173">
        <f t="shared" si="87"/>
        <v>0</v>
      </c>
      <c r="AQ348" s="173">
        <f t="shared" si="88"/>
        <v>0</v>
      </c>
      <c r="AR348" s="173">
        <f t="shared" si="89"/>
        <v>0</v>
      </c>
      <c r="AS348" s="374">
        <f t="shared" si="90"/>
        <v>0</v>
      </c>
    </row>
    <row r="349" spans="2:45" ht="18" hidden="1" thickBot="1">
      <c r="B349" s="445"/>
      <c r="C349" s="350">
        <v>26</v>
      </c>
      <c r="D349" s="253"/>
      <c r="E349" s="256"/>
      <c r="F349" s="254"/>
      <c r="G349" s="131"/>
      <c r="H349" s="131"/>
      <c r="I349" s="112">
        <v>9</v>
      </c>
      <c r="J349" s="153"/>
      <c r="K349" s="154"/>
      <c r="L349" s="155"/>
      <c r="M349" s="147"/>
      <c r="N349" s="419"/>
      <c r="O349" s="420"/>
      <c r="P349" s="420"/>
      <c r="Q349" s="420"/>
      <c r="R349" s="420"/>
      <c r="S349" s="420"/>
      <c r="T349" s="420"/>
      <c r="U349" s="420"/>
      <c r="V349" s="420"/>
      <c r="W349" s="420"/>
      <c r="X349" s="420"/>
      <c r="Y349" s="420"/>
      <c r="Z349" s="419">
        <f>SUM(N349,P349,R349,T349,V349,X349,-AK349)</f>
        <v>0</v>
      </c>
      <c r="AA349" s="420">
        <f>SUM(O349,Q349,S349,U349,W349,Y349,-AS349)</f>
        <v>0</v>
      </c>
      <c r="AB349" s="421">
        <f>SUM(Z349:AA349)</f>
        <v>0</v>
      </c>
      <c r="AD349">
        <f t="shared" si="76"/>
        <v>0</v>
      </c>
      <c r="AE349" s="375">
        <f t="shared" si="77"/>
        <v>0</v>
      </c>
      <c r="AF349" s="173">
        <f t="shared" si="78"/>
        <v>0</v>
      </c>
      <c r="AG349" s="173">
        <f t="shared" si="79"/>
        <v>0</v>
      </c>
      <c r="AH349" s="173">
        <f t="shared" si="80"/>
        <v>0</v>
      </c>
      <c r="AI349" s="173">
        <f t="shared" si="81"/>
        <v>0</v>
      </c>
      <c r="AJ349" s="173">
        <f t="shared" si="82"/>
        <v>0</v>
      </c>
      <c r="AK349" s="369">
        <f t="shared" si="83"/>
        <v>0</v>
      </c>
      <c r="AL349" s="173"/>
      <c r="AM349" s="173">
        <f t="shared" si="84"/>
        <v>0</v>
      </c>
      <c r="AN349" s="173">
        <f t="shared" si="85"/>
        <v>0</v>
      </c>
      <c r="AO349" s="173">
        <f t="shared" si="86"/>
        <v>0</v>
      </c>
      <c r="AP349" s="173">
        <f t="shared" si="87"/>
        <v>0</v>
      </c>
      <c r="AQ349" s="173">
        <f t="shared" si="88"/>
        <v>0</v>
      </c>
      <c r="AR349" s="173">
        <f t="shared" si="89"/>
        <v>0</v>
      </c>
      <c r="AS349" s="374">
        <f t="shared" si="90"/>
        <v>0</v>
      </c>
    </row>
    <row r="350" spans="2:45" ht="18" hidden="1" thickBot="1">
      <c r="B350" s="445"/>
      <c r="C350" s="350">
        <v>27</v>
      </c>
      <c r="D350" s="253"/>
      <c r="E350" s="256"/>
      <c r="F350" s="254"/>
      <c r="G350" s="131"/>
      <c r="H350" s="131"/>
      <c r="I350" s="112">
        <v>9</v>
      </c>
      <c r="J350" s="153"/>
      <c r="K350" s="154"/>
      <c r="L350" s="155"/>
      <c r="M350" s="147"/>
      <c r="N350" s="419"/>
      <c r="O350" s="420"/>
      <c r="P350" s="420"/>
      <c r="Q350" s="420"/>
      <c r="R350" s="420"/>
      <c r="S350" s="420"/>
      <c r="T350" s="420"/>
      <c r="U350" s="420"/>
      <c r="V350" s="420"/>
      <c r="W350" s="420"/>
      <c r="X350" s="420"/>
      <c r="Y350" s="420"/>
      <c r="Z350" s="419">
        <f>SUM(N350,P350,R350,T350,V350,X350,-AK350)</f>
        <v>0</v>
      </c>
      <c r="AA350" s="420">
        <f>SUM(O350,Q350,S350,U350,W350,Y350,-AS350)</f>
        <v>0</v>
      </c>
      <c r="AB350" s="421">
        <f>SUM(Z350:AA350)</f>
        <v>0</v>
      </c>
      <c r="AD350">
        <f t="shared" si="76"/>
        <v>0</v>
      </c>
      <c r="AE350" s="375">
        <f t="shared" si="77"/>
        <v>0</v>
      </c>
      <c r="AF350" s="173">
        <f t="shared" si="78"/>
        <v>0</v>
      </c>
      <c r="AG350" s="173">
        <f t="shared" si="79"/>
        <v>0</v>
      </c>
      <c r="AH350" s="173">
        <f t="shared" si="80"/>
        <v>0</v>
      </c>
      <c r="AI350" s="173">
        <f t="shared" si="81"/>
        <v>0</v>
      </c>
      <c r="AJ350" s="173">
        <f t="shared" si="82"/>
        <v>0</v>
      </c>
      <c r="AK350" s="369">
        <f t="shared" si="83"/>
        <v>0</v>
      </c>
      <c r="AL350" s="173"/>
      <c r="AM350" s="173">
        <f t="shared" si="84"/>
        <v>0</v>
      </c>
      <c r="AN350" s="173">
        <f t="shared" si="85"/>
        <v>0</v>
      </c>
      <c r="AO350" s="173">
        <f t="shared" si="86"/>
        <v>0</v>
      </c>
      <c r="AP350" s="173">
        <f t="shared" si="87"/>
        <v>0</v>
      </c>
      <c r="AQ350" s="173">
        <f t="shared" si="88"/>
        <v>0</v>
      </c>
      <c r="AR350" s="173">
        <f t="shared" si="89"/>
        <v>0</v>
      </c>
      <c r="AS350" s="374">
        <f t="shared" si="90"/>
        <v>0</v>
      </c>
    </row>
    <row r="351" spans="2:45" ht="18" hidden="1" thickBot="1">
      <c r="B351" s="445"/>
      <c r="C351" s="350">
        <v>28</v>
      </c>
      <c r="D351" s="253"/>
      <c r="E351" s="256"/>
      <c r="F351" s="254"/>
      <c r="G351" s="131"/>
      <c r="H351" s="131"/>
      <c r="I351" s="112">
        <v>9</v>
      </c>
      <c r="J351" s="153"/>
      <c r="K351" s="154"/>
      <c r="L351" s="155"/>
      <c r="M351" s="147"/>
      <c r="N351" s="419"/>
      <c r="O351" s="420"/>
      <c r="P351" s="420"/>
      <c r="Q351" s="420"/>
      <c r="R351" s="420"/>
      <c r="S351" s="420"/>
      <c r="T351" s="420"/>
      <c r="U351" s="420"/>
      <c r="V351" s="420"/>
      <c r="W351" s="420"/>
      <c r="X351" s="420"/>
      <c r="Y351" s="420"/>
      <c r="Z351" s="419">
        <f>SUM(N351,P351,R351,T351,V351,X351,-AK351)</f>
        <v>0</v>
      </c>
      <c r="AA351" s="420">
        <f>SUM(O351,Q351,S351,U351,W351,Y351,-AS351)</f>
        <v>0</v>
      </c>
      <c r="AB351" s="421">
        <f>SUM(Z351:AA351)</f>
        <v>0</v>
      </c>
      <c r="AD351">
        <f t="shared" si="76"/>
        <v>0</v>
      </c>
      <c r="AE351" s="375">
        <f t="shared" si="77"/>
        <v>0</v>
      </c>
      <c r="AF351" s="173">
        <f t="shared" si="78"/>
        <v>0</v>
      </c>
      <c r="AG351" s="173">
        <f t="shared" si="79"/>
        <v>0</v>
      </c>
      <c r="AH351" s="173">
        <f t="shared" si="80"/>
        <v>0</v>
      </c>
      <c r="AI351" s="173">
        <f t="shared" si="81"/>
        <v>0</v>
      </c>
      <c r="AJ351" s="173">
        <f t="shared" si="82"/>
        <v>0</v>
      </c>
      <c r="AK351" s="369">
        <f t="shared" si="83"/>
        <v>0</v>
      </c>
      <c r="AL351" s="173"/>
      <c r="AM351" s="173">
        <f t="shared" si="84"/>
        <v>0</v>
      </c>
      <c r="AN351" s="173">
        <f t="shared" si="85"/>
        <v>0</v>
      </c>
      <c r="AO351" s="173">
        <f t="shared" si="86"/>
        <v>0</v>
      </c>
      <c r="AP351" s="173">
        <f t="shared" si="87"/>
        <v>0</v>
      </c>
      <c r="AQ351" s="173">
        <f t="shared" si="88"/>
        <v>0</v>
      </c>
      <c r="AR351" s="173">
        <f t="shared" si="89"/>
        <v>0</v>
      </c>
      <c r="AS351" s="374">
        <f t="shared" si="90"/>
        <v>0</v>
      </c>
    </row>
    <row r="352" spans="2:45" ht="18" hidden="1" thickBot="1">
      <c r="B352" s="445"/>
      <c r="C352" s="350">
        <v>29</v>
      </c>
      <c r="D352" s="253"/>
      <c r="E352" s="256"/>
      <c r="F352" s="254"/>
      <c r="G352" s="131"/>
      <c r="H352" s="131"/>
      <c r="I352" s="112">
        <v>9</v>
      </c>
      <c r="J352" s="153"/>
      <c r="K352" s="154"/>
      <c r="L352" s="155"/>
      <c r="M352" s="147"/>
      <c r="N352" s="419"/>
      <c r="O352" s="420"/>
      <c r="P352" s="420"/>
      <c r="Q352" s="420"/>
      <c r="R352" s="420"/>
      <c r="S352" s="420"/>
      <c r="T352" s="420"/>
      <c r="U352" s="420"/>
      <c r="V352" s="420"/>
      <c r="W352" s="420"/>
      <c r="X352" s="420"/>
      <c r="Y352" s="420"/>
      <c r="Z352" s="419">
        <f>SUM(N352,P352,R352,T352,V352,X352,-AK352)</f>
        <v>0</v>
      </c>
      <c r="AA352" s="420">
        <f>SUM(O352,Q352,S352,U352,W352,Y352,-AS352)</f>
        <v>0</v>
      </c>
      <c r="AB352" s="421">
        <f>SUM(Z352:AA352)</f>
        <v>0</v>
      </c>
      <c r="AD352">
        <f t="shared" si="76"/>
        <v>0</v>
      </c>
      <c r="AE352" s="375">
        <f t="shared" si="77"/>
        <v>0</v>
      </c>
      <c r="AF352" s="173">
        <f t="shared" si="78"/>
        <v>0</v>
      </c>
      <c r="AG352" s="173">
        <f t="shared" si="79"/>
        <v>0</v>
      </c>
      <c r="AH352" s="173">
        <f t="shared" si="80"/>
        <v>0</v>
      </c>
      <c r="AI352" s="173">
        <f t="shared" si="81"/>
        <v>0</v>
      </c>
      <c r="AJ352" s="173">
        <f t="shared" si="82"/>
        <v>0</v>
      </c>
      <c r="AK352" s="369">
        <f t="shared" si="83"/>
        <v>0</v>
      </c>
      <c r="AL352" s="173"/>
      <c r="AM352" s="173">
        <f t="shared" si="84"/>
        <v>0</v>
      </c>
      <c r="AN352" s="173">
        <f t="shared" si="85"/>
        <v>0</v>
      </c>
      <c r="AO352" s="173">
        <f t="shared" si="86"/>
        <v>0</v>
      </c>
      <c r="AP352" s="173">
        <f t="shared" si="87"/>
        <v>0</v>
      </c>
      <c r="AQ352" s="173">
        <f t="shared" si="88"/>
        <v>0</v>
      </c>
      <c r="AR352" s="173">
        <f t="shared" si="89"/>
        <v>0</v>
      </c>
      <c r="AS352" s="374">
        <f t="shared" si="90"/>
        <v>0</v>
      </c>
    </row>
    <row r="353" spans="2:45" ht="18" hidden="1" thickBot="1">
      <c r="B353" s="445"/>
      <c r="C353" s="350">
        <v>30</v>
      </c>
      <c r="D353" s="253"/>
      <c r="E353" s="256"/>
      <c r="F353" s="254"/>
      <c r="G353" s="131"/>
      <c r="H353" s="131"/>
      <c r="I353" s="112">
        <v>9</v>
      </c>
      <c r="J353" s="153"/>
      <c r="K353" s="154"/>
      <c r="L353" s="155"/>
      <c r="M353" s="147"/>
      <c r="N353" s="419"/>
      <c r="O353" s="420"/>
      <c r="P353" s="420"/>
      <c r="Q353" s="420"/>
      <c r="R353" s="420"/>
      <c r="S353" s="420"/>
      <c r="T353" s="420"/>
      <c r="U353" s="420"/>
      <c r="V353" s="420"/>
      <c r="W353" s="420"/>
      <c r="X353" s="420"/>
      <c r="Y353" s="420"/>
      <c r="Z353" s="419">
        <f>SUM(N353,P353,R353,T353,V353,X353,-AK353)</f>
        <v>0</v>
      </c>
      <c r="AA353" s="420">
        <f>SUM(O353,Q353,S353,U353,W353,Y353,-AS353)</f>
        <v>0</v>
      </c>
      <c r="AB353" s="421">
        <f>SUM(Z353:AA353)</f>
        <v>0</v>
      </c>
      <c r="AD353">
        <f t="shared" si="76"/>
        <v>0</v>
      </c>
      <c r="AE353" s="375">
        <f t="shared" si="77"/>
        <v>0</v>
      </c>
      <c r="AF353" s="173">
        <f t="shared" si="78"/>
        <v>0</v>
      </c>
      <c r="AG353" s="173">
        <f t="shared" si="79"/>
        <v>0</v>
      </c>
      <c r="AH353" s="173">
        <f t="shared" si="80"/>
        <v>0</v>
      </c>
      <c r="AI353" s="173">
        <f t="shared" si="81"/>
        <v>0</v>
      </c>
      <c r="AJ353" s="173">
        <f t="shared" si="82"/>
        <v>0</v>
      </c>
      <c r="AK353" s="369">
        <f t="shared" si="83"/>
        <v>0</v>
      </c>
      <c r="AL353" s="173"/>
      <c r="AM353" s="173">
        <f t="shared" si="84"/>
        <v>0</v>
      </c>
      <c r="AN353" s="173">
        <f t="shared" si="85"/>
        <v>0</v>
      </c>
      <c r="AO353" s="173">
        <f t="shared" si="86"/>
        <v>0</v>
      </c>
      <c r="AP353" s="173">
        <f t="shared" si="87"/>
        <v>0</v>
      </c>
      <c r="AQ353" s="173">
        <f t="shared" si="88"/>
        <v>0</v>
      </c>
      <c r="AR353" s="173">
        <f t="shared" si="89"/>
        <v>0</v>
      </c>
      <c r="AS353" s="374">
        <f t="shared" si="90"/>
        <v>0</v>
      </c>
    </row>
    <row r="354" spans="2:45" ht="16.5" hidden="1" thickBot="1">
      <c r="B354" s="445"/>
      <c r="C354" s="350">
        <v>31</v>
      </c>
      <c r="D354" s="253"/>
      <c r="E354" s="256"/>
      <c r="F354" s="254"/>
      <c r="G354" s="131"/>
      <c r="H354" s="131"/>
      <c r="I354" s="112">
        <v>9</v>
      </c>
      <c r="J354" s="153"/>
      <c r="K354" s="154"/>
      <c r="L354" s="155"/>
      <c r="M354" s="147"/>
      <c r="N354" s="419"/>
      <c r="O354" s="420"/>
      <c r="P354" s="420"/>
      <c r="Q354" s="420"/>
      <c r="R354" s="420"/>
      <c r="S354" s="420"/>
      <c r="T354" s="420"/>
      <c r="U354" s="420"/>
      <c r="V354" s="420"/>
      <c r="W354" s="420"/>
      <c r="X354" s="420"/>
      <c r="Y354" s="420"/>
      <c r="Z354" s="419">
        <f>SUM(N354,P354,R354,T354,V354,X354,-AK354)</f>
        <v>0</v>
      </c>
      <c r="AA354" s="420">
        <f>SUM(O354,Q354,S354,U354,W354,Y354,-AS354)</f>
        <v>0</v>
      </c>
      <c r="AB354" s="421">
        <f>SUM(Z354:AA354)</f>
        <v>0</v>
      </c>
      <c r="AD354">
        <f t="shared" si="76"/>
        <v>0</v>
      </c>
      <c r="AE354" s="375">
        <f t="shared" si="77"/>
        <v>0</v>
      </c>
      <c r="AF354" s="173">
        <f t="shared" si="78"/>
        <v>0</v>
      </c>
      <c r="AG354" s="173">
        <f t="shared" si="79"/>
        <v>0</v>
      </c>
      <c r="AH354" s="173">
        <f t="shared" si="80"/>
        <v>0</v>
      </c>
      <c r="AI354" s="173">
        <f t="shared" si="81"/>
        <v>0</v>
      </c>
      <c r="AJ354" s="173">
        <f t="shared" si="82"/>
        <v>0</v>
      </c>
      <c r="AK354" s="369">
        <f t="shared" si="83"/>
        <v>0</v>
      </c>
      <c r="AL354" s="173"/>
      <c r="AM354" s="173">
        <f t="shared" si="84"/>
        <v>0</v>
      </c>
      <c r="AN354" s="173">
        <f t="shared" si="85"/>
        <v>0</v>
      </c>
      <c r="AO354" s="173">
        <f t="shared" si="86"/>
        <v>0</v>
      </c>
      <c r="AP354" s="173">
        <f t="shared" si="87"/>
        <v>0</v>
      </c>
      <c r="AQ354" s="173">
        <f t="shared" si="88"/>
        <v>0</v>
      </c>
      <c r="AR354" s="173">
        <f t="shared" si="89"/>
        <v>0</v>
      </c>
      <c r="AS354" s="374">
        <f t="shared" si="90"/>
        <v>0</v>
      </c>
    </row>
    <row r="355" spans="2:45" ht="18" hidden="1" thickBot="1">
      <c r="B355" s="445"/>
      <c r="C355" s="350">
        <v>32</v>
      </c>
      <c r="D355" s="253"/>
      <c r="E355" s="256"/>
      <c r="F355" s="254"/>
      <c r="G355" s="131"/>
      <c r="H355" s="131"/>
      <c r="I355" s="112">
        <v>9</v>
      </c>
      <c r="J355" s="153"/>
      <c r="K355" s="154"/>
      <c r="L355" s="155"/>
      <c r="M355" s="147"/>
      <c r="N355" s="419"/>
      <c r="O355" s="420"/>
      <c r="P355" s="420"/>
      <c r="Q355" s="420"/>
      <c r="R355" s="420"/>
      <c r="S355" s="420"/>
      <c r="T355" s="420"/>
      <c r="U355" s="420"/>
      <c r="V355" s="420"/>
      <c r="W355" s="420"/>
      <c r="X355" s="420"/>
      <c r="Y355" s="420"/>
      <c r="Z355" s="419">
        <f>SUM(N355,P355,R355,T355,V355,X355,-AK355)</f>
        <v>0</v>
      </c>
      <c r="AA355" s="420">
        <f>SUM(O355,Q355,S355,U355,W355,Y355,-AS355)</f>
        <v>0</v>
      </c>
      <c r="AB355" s="421">
        <f>SUM(Z355:AA355)</f>
        <v>0</v>
      </c>
      <c r="AD355">
        <f t="shared" si="76"/>
        <v>0</v>
      </c>
      <c r="AE355" s="375">
        <f t="shared" si="77"/>
        <v>0</v>
      </c>
      <c r="AF355" s="173">
        <f t="shared" si="78"/>
        <v>0</v>
      </c>
      <c r="AG355" s="173">
        <f t="shared" si="79"/>
        <v>0</v>
      </c>
      <c r="AH355" s="173">
        <f t="shared" si="80"/>
        <v>0</v>
      </c>
      <c r="AI355" s="173">
        <f t="shared" si="81"/>
        <v>0</v>
      </c>
      <c r="AJ355" s="173">
        <f t="shared" si="82"/>
        <v>0</v>
      </c>
      <c r="AK355" s="369">
        <f t="shared" si="83"/>
        <v>0</v>
      </c>
      <c r="AL355" s="173"/>
      <c r="AM355" s="173">
        <f t="shared" si="84"/>
        <v>0</v>
      </c>
      <c r="AN355" s="173">
        <f t="shared" si="85"/>
        <v>0</v>
      </c>
      <c r="AO355" s="173">
        <f t="shared" si="86"/>
        <v>0</v>
      </c>
      <c r="AP355" s="173">
        <f t="shared" si="87"/>
        <v>0</v>
      </c>
      <c r="AQ355" s="173">
        <f t="shared" si="88"/>
        <v>0</v>
      </c>
      <c r="AR355" s="173">
        <f t="shared" si="89"/>
        <v>0</v>
      </c>
      <c r="AS355" s="374">
        <f t="shared" si="90"/>
        <v>0</v>
      </c>
    </row>
    <row r="356" spans="2:45" ht="18" hidden="1" thickBot="1">
      <c r="B356" s="445"/>
      <c r="C356" s="350">
        <v>33</v>
      </c>
      <c r="D356" s="113"/>
      <c r="E356" s="256"/>
      <c r="F356" s="111"/>
      <c r="G356" s="131"/>
      <c r="H356" s="131"/>
      <c r="I356" s="112">
        <v>9</v>
      </c>
      <c r="J356" s="153"/>
      <c r="K356" s="154"/>
      <c r="L356" s="155"/>
      <c r="M356" s="147"/>
      <c r="N356" s="419"/>
      <c r="O356" s="420"/>
      <c r="P356" s="420"/>
      <c r="Q356" s="420"/>
      <c r="R356" s="420"/>
      <c r="S356" s="420"/>
      <c r="T356" s="420"/>
      <c r="U356" s="420"/>
      <c r="V356" s="420"/>
      <c r="W356" s="420"/>
      <c r="X356" s="420"/>
      <c r="Y356" s="420"/>
      <c r="Z356" s="419">
        <f>SUM(N356,P356,R356,T356,V356,X356,-AK356)</f>
        <v>0</v>
      </c>
      <c r="AA356" s="420">
        <f>SUM(O356,Q356,S356,U356,W356,Y356,-AS356)</f>
        <v>0</v>
      </c>
      <c r="AB356" s="421">
        <f>SUM(Z356:AA356)</f>
        <v>0</v>
      </c>
      <c r="AD356">
        <f t="shared" si="76"/>
        <v>0</v>
      </c>
      <c r="AE356" s="375">
        <f t="shared" si="77"/>
        <v>0</v>
      </c>
      <c r="AF356" s="173">
        <f t="shared" si="78"/>
        <v>0</v>
      </c>
      <c r="AG356" s="173">
        <f t="shared" si="79"/>
        <v>0</v>
      </c>
      <c r="AH356" s="173">
        <f t="shared" si="80"/>
        <v>0</v>
      </c>
      <c r="AI356" s="173">
        <f t="shared" si="81"/>
        <v>0</v>
      </c>
      <c r="AJ356" s="173">
        <f t="shared" si="82"/>
        <v>0</v>
      </c>
      <c r="AK356" s="369">
        <f t="shared" si="83"/>
        <v>0</v>
      </c>
      <c r="AL356" s="173"/>
      <c r="AM356" s="173">
        <f t="shared" si="84"/>
        <v>0</v>
      </c>
      <c r="AN356" s="173">
        <f t="shared" si="85"/>
        <v>0</v>
      </c>
      <c r="AO356" s="173">
        <f t="shared" si="86"/>
        <v>0</v>
      </c>
      <c r="AP356" s="173">
        <f t="shared" si="87"/>
        <v>0</v>
      </c>
      <c r="AQ356" s="173">
        <f t="shared" si="88"/>
        <v>0</v>
      </c>
      <c r="AR356" s="173">
        <f t="shared" si="89"/>
        <v>0</v>
      </c>
      <c r="AS356" s="374">
        <f t="shared" si="90"/>
        <v>0</v>
      </c>
    </row>
    <row r="357" spans="2:45" ht="18" hidden="1" thickBot="1">
      <c r="B357" s="445"/>
      <c r="C357" s="350">
        <v>34</v>
      </c>
      <c r="D357" s="113"/>
      <c r="E357" s="256"/>
      <c r="F357" s="111"/>
      <c r="G357" s="131"/>
      <c r="H357" s="131"/>
      <c r="I357" s="112">
        <v>9</v>
      </c>
      <c r="J357" s="153"/>
      <c r="K357" s="154"/>
      <c r="L357" s="155"/>
      <c r="M357" s="147"/>
      <c r="N357" s="419"/>
      <c r="O357" s="420"/>
      <c r="P357" s="420"/>
      <c r="Q357" s="420"/>
      <c r="R357" s="420"/>
      <c r="S357" s="420"/>
      <c r="T357" s="420"/>
      <c r="U357" s="420"/>
      <c r="V357" s="420"/>
      <c r="W357" s="420"/>
      <c r="X357" s="420"/>
      <c r="Y357" s="420"/>
      <c r="Z357" s="419">
        <f>SUM(N357,P357,R357,T357,V357,X357,-AK357)</f>
        <v>0</v>
      </c>
      <c r="AA357" s="420">
        <f>SUM(O357,Q357,S357,U357,W357,Y357,-AS357)</f>
        <v>0</v>
      </c>
      <c r="AB357" s="421">
        <f>SUM(Z357:AA357)</f>
        <v>0</v>
      </c>
      <c r="AD357">
        <f t="shared" si="76"/>
        <v>0</v>
      </c>
      <c r="AE357" s="375">
        <f t="shared" si="77"/>
        <v>0</v>
      </c>
      <c r="AF357" s="173">
        <f t="shared" si="78"/>
        <v>0</v>
      </c>
      <c r="AG357" s="173">
        <f t="shared" si="79"/>
        <v>0</v>
      </c>
      <c r="AH357" s="173">
        <f t="shared" si="80"/>
        <v>0</v>
      </c>
      <c r="AI357" s="173">
        <f t="shared" si="81"/>
        <v>0</v>
      </c>
      <c r="AJ357" s="173">
        <f t="shared" si="82"/>
        <v>0</v>
      </c>
      <c r="AK357" s="369">
        <f t="shared" si="83"/>
        <v>0</v>
      </c>
      <c r="AL357" s="173"/>
      <c r="AM357" s="173">
        <f t="shared" si="84"/>
        <v>0</v>
      </c>
      <c r="AN357" s="173">
        <f t="shared" si="85"/>
        <v>0</v>
      </c>
      <c r="AO357" s="173">
        <f t="shared" si="86"/>
        <v>0</v>
      </c>
      <c r="AP357" s="173">
        <f t="shared" si="87"/>
        <v>0</v>
      </c>
      <c r="AQ357" s="173">
        <f t="shared" si="88"/>
        <v>0</v>
      </c>
      <c r="AR357" s="173">
        <f t="shared" si="89"/>
        <v>0</v>
      </c>
      <c r="AS357" s="374">
        <f t="shared" si="90"/>
        <v>0</v>
      </c>
    </row>
    <row r="358" spans="2:45" ht="18" hidden="1" thickBot="1">
      <c r="B358" s="445"/>
      <c r="C358" s="350">
        <v>35</v>
      </c>
      <c r="D358" s="113"/>
      <c r="E358" s="256"/>
      <c r="F358" s="111"/>
      <c r="G358" s="131"/>
      <c r="H358" s="131"/>
      <c r="I358" s="112">
        <v>9</v>
      </c>
      <c r="J358" s="153"/>
      <c r="K358" s="154"/>
      <c r="L358" s="155"/>
      <c r="M358" s="147"/>
      <c r="N358" s="419"/>
      <c r="O358" s="420"/>
      <c r="P358" s="420"/>
      <c r="Q358" s="420"/>
      <c r="R358" s="420"/>
      <c r="S358" s="420"/>
      <c r="T358" s="420"/>
      <c r="U358" s="420"/>
      <c r="V358" s="420"/>
      <c r="W358" s="420"/>
      <c r="X358" s="420"/>
      <c r="Y358" s="420"/>
      <c r="Z358" s="419">
        <f>SUM(N358,P358,R358,T358,V358,X358,-AK358)</f>
        <v>0</v>
      </c>
      <c r="AA358" s="420">
        <f>SUM(O358,Q358,S358,U358,W358,Y358,-AS358)</f>
        <v>0</v>
      </c>
      <c r="AB358" s="421">
        <f>SUM(Z358:AA358)</f>
        <v>0</v>
      </c>
      <c r="AD358">
        <f t="shared" si="76"/>
        <v>0</v>
      </c>
      <c r="AE358" s="375">
        <f t="shared" si="77"/>
        <v>0</v>
      </c>
      <c r="AF358" s="173">
        <f t="shared" si="78"/>
        <v>0</v>
      </c>
      <c r="AG358" s="173">
        <f t="shared" si="79"/>
        <v>0</v>
      </c>
      <c r="AH358" s="173">
        <f t="shared" si="80"/>
        <v>0</v>
      </c>
      <c r="AI358" s="173">
        <f t="shared" si="81"/>
        <v>0</v>
      </c>
      <c r="AJ358" s="173">
        <f t="shared" si="82"/>
        <v>0</v>
      </c>
      <c r="AK358" s="369">
        <f t="shared" si="83"/>
        <v>0</v>
      </c>
      <c r="AL358" s="173"/>
      <c r="AM358" s="173">
        <f t="shared" si="84"/>
        <v>0</v>
      </c>
      <c r="AN358" s="173">
        <f t="shared" si="85"/>
        <v>0</v>
      </c>
      <c r="AO358" s="173">
        <f t="shared" si="86"/>
        <v>0</v>
      </c>
      <c r="AP358" s="173">
        <f t="shared" si="87"/>
        <v>0</v>
      </c>
      <c r="AQ358" s="173">
        <f t="shared" si="88"/>
        <v>0</v>
      </c>
      <c r="AR358" s="173">
        <f t="shared" si="89"/>
        <v>0</v>
      </c>
      <c r="AS358" s="374">
        <f t="shared" si="90"/>
        <v>0</v>
      </c>
    </row>
    <row r="359" spans="2:45" ht="18" hidden="1" thickBot="1">
      <c r="B359" s="445"/>
      <c r="C359" s="350">
        <v>36</v>
      </c>
      <c r="D359" s="113"/>
      <c r="E359" s="256"/>
      <c r="F359" s="111"/>
      <c r="G359" s="131"/>
      <c r="H359" s="131"/>
      <c r="I359" s="112">
        <v>9</v>
      </c>
      <c r="J359" s="153"/>
      <c r="K359" s="154"/>
      <c r="L359" s="155"/>
      <c r="M359" s="147"/>
      <c r="N359" s="419"/>
      <c r="O359" s="420"/>
      <c r="P359" s="420"/>
      <c r="Q359" s="420"/>
      <c r="R359" s="420"/>
      <c r="S359" s="420"/>
      <c r="T359" s="420"/>
      <c r="U359" s="420"/>
      <c r="V359" s="420"/>
      <c r="W359" s="420"/>
      <c r="X359" s="420"/>
      <c r="Y359" s="420"/>
      <c r="Z359" s="419">
        <f>SUM(N359,P359,R359,T359,V359,X359,-AK359)</f>
        <v>0</v>
      </c>
      <c r="AA359" s="420">
        <f>SUM(O359,Q359,S359,U359,W359,Y359,-AS359)</f>
        <v>0</v>
      </c>
      <c r="AB359" s="421">
        <f>SUM(Z359:AA359)</f>
        <v>0</v>
      </c>
      <c r="AD359">
        <f t="shared" si="76"/>
        <v>0</v>
      </c>
      <c r="AE359" s="375">
        <f t="shared" si="77"/>
        <v>0</v>
      </c>
      <c r="AF359" s="173">
        <f t="shared" si="78"/>
        <v>0</v>
      </c>
      <c r="AG359" s="173">
        <f t="shared" si="79"/>
        <v>0</v>
      </c>
      <c r="AH359" s="173">
        <f t="shared" si="80"/>
        <v>0</v>
      </c>
      <c r="AI359" s="173">
        <f t="shared" si="81"/>
        <v>0</v>
      </c>
      <c r="AJ359" s="173">
        <f t="shared" si="82"/>
        <v>0</v>
      </c>
      <c r="AK359" s="369">
        <f t="shared" si="83"/>
        <v>0</v>
      </c>
      <c r="AL359" s="173"/>
      <c r="AM359" s="173">
        <f t="shared" si="84"/>
        <v>0</v>
      </c>
      <c r="AN359" s="173">
        <f t="shared" si="85"/>
        <v>0</v>
      </c>
      <c r="AO359" s="173">
        <f t="shared" si="86"/>
        <v>0</v>
      </c>
      <c r="AP359" s="173">
        <f t="shared" si="87"/>
        <v>0</v>
      </c>
      <c r="AQ359" s="173">
        <f t="shared" si="88"/>
        <v>0</v>
      </c>
      <c r="AR359" s="173">
        <f t="shared" si="89"/>
        <v>0</v>
      </c>
      <c r="AS359" s="374">
        <f t="shared" si="90"/>
        <v>0</v>
      </c>
    </row>
    <row r="360" spans="2:45" ht="18" hidden="1" thickBot="1">
      <c r="B360" s="445"/>
      <c r="C360" s="350">
        <v>37</v>
      </c>
      <c r="D360" s="113"/>
      <c r="E360" s="256"/>
      <c r="F360" s="111"/>
      <c r="G360" s="131"/>
      <c r="H360" s="131"/>
      <c r="I360" s="112">
        <v>9</v>
      </c>
      <c r="J360" s="153"/>
      <c r="K360" s="154"/>
      <c r="L360" s="155"/>
      <c r="M360" s="147"/>
      <c r="N360" s="419"/>
      <c r="O360" s="420"/>
      <c r="P360" s="420"/>
      <c r="Q360" s="420"/>
      <c r="R360" s="420"/>
      <c r="S360" s="420"/>
      <c r="T360" s="420"/>
      <c r="U360" s="420"/>
      <c r="V360" s="420"/>
      <c r="W360" s="420"/>
      <c r="X360" s="420"/>
      <c r="Y360" s="420"/>
      <c r="Z360" s="419">
        <f>SUM(N360,P360,R360,T360,V360,X360,-AK360)</f>
        <v>0</v>
      </c>
      <c r="AA360" s="420">
        <f>SUM(O360,Q360,S360,U360,W360,Y360,-AS360)</f>
        <v>0</v>
      </c>
      <c r="AB360" s="421">
        <f>SUM(Z360:AA360)</f>
        <v>0</v>
      </c>
      <c r="AD360">
        <f t="shared" si="76"/>
        <v>0</v>
      </c>
      <c r="AE360" s="375">
        <f t="shared" si="77"/>
        <v>0</v>
      </c>
      <c r="AF360" s="173">
        <f t="shared" si="78"/>
        <v>0</v>
      </c>
      <c r="AG360" s="173">
        <f t="shared" si="79"/>
        <v>0</v>
      </c>
      <c r="AH360" s="173">
        <f t="shared" si="80"/>
        <v>0</v>
      </c>
      <c r="AI360" s="173">
        <f t="shared" si="81"/>
        <v>0</v>
      </c>
      <c r="AJ360" s="173">
        <f t="shared" si="82"/>
        <v>0</v>
      </c>
      <c r="AK360" s="369">
        <f t="shared" si="83"/>
        <v>0</v>
      </c>
      <c r="AL360" s="173"/>
      <c r="AM360" s="173">
        <f t="shared" si="84"/>
        <v>0</v>
      </c>
      <c r="AN360" s="173">
        <f t="shared" si="85"/>
        <v>0</v>
      </c>
      <c r="AO360" s="173">
        <f t="shared" si="86"/>
        <v>0</v>
      </c>
      <c r="AP360" s="173">
        <f t="shared" si="87"/>
        <v>0</v>
      </c>
      <c r="AQ360" s="173">
        <f t="shared" si="88"/>
        <v>0</v>
      </c>
      <c r="AR360" s="173">
        <f t="shared" si="89"/>
        <v>0</v>
      </c>
      <c r="AS360" s="374">
        <f t="shared" si="90"/>
        <v>0</v>
      </c>
    </row>
    <row r="361" spans="2:45" ht="18" hidden="1" thickBot="1">
      <c r="B361" s="445"/>
      <c r="C361" s="350">
        <v>38</v>
      </c>
      <c r="D361" s="113"/>
      <c r="E361" s="256"/>
      <c r="F361" s="111"/>
      <c r="G361" s="131"/>
      <c r="H361" s="131"/>
      <c r="I361" s="112">
        <v>9</v>
      </c>
      <c r="J361" s="153"/>
      <c r="K361" s="154"/>
      <c r="L361" s="155"/>
      <c r="M361" s="147"/>
      <c r="N361" s="419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19">
        <f>SUM(N361,P361,R361,T361,V361,X361,-AK361)</f>
        <v>0</v>
      </c>
      <c r="AA361" s="420">
        <f>SUM(O361,Q361,S361,U361,W361,Y361,-AS361)</f>
        <v>0</v>
      </c>
      <c r="AB361" s="421">
        <f>SUM(Z361:AA361)</f>
        <v>0</v>
      </c>
      <c r="AD361">
        <f t="shared" si="76"/>
        <v>0</v>
      </c>
      <c r="AE361" s="375">
        <f t="shared" si="77"/>
        <v>0</v>
      </c>
      <c r="AF361" s="173">
        <f t="shared" si="78"/>
        <v>0</v>
      </c>
      <c r="AG361" s="173">
        <f t="shared" si="79"/>
        <v>0</v>
      </c>
      <c r="AH361" s="173">
        <f t="shared" si="80"/>
        <v>0</v>
      </c>
      <c r="AI361" s="173">
        <f t="shared" si="81"/>
        <v>0</v>
      </c>
      <c r="AJ361" s="173">
        <f t="shared" si="82"/>
        <v>0</v>
      </c>
      <c r="AK361" s="369">
        <f t="shared" si="83"/>
        <v>0</v>
      </c>
      <c r="AL361" s="173"/>
      <c r="AM361" s="173">
        <f t="shared" si="84"/>
        <v>0</v>
      </c>
      <c r="AN361" s="173">
        <f t="shared" si="85"/>
        <v>0</v>
      </c>
      <c r="AO361" s="173">
        <f t="shared" si="86"/>
        <v>0</v>
      </c>
      <c r="AP361" s="173">
        <f t="shared" si="87"/>
        <v>0</v>
      </c>
      <c r="AQ361" s="173">
        <f t="shared" si="88"/>
        <v>0</v>
      </c>
      <c r="AR361" s="173">
        <f t="shared" si="89"/>
        <v>0</v>
      </c>
      <c r="AS361" s="374">
        <f t="shared" si="90"/>
        <v>0</v>
      </c>
    </row>
    <row r="362" spans="2:45" ht="18" hidden="1" thickBot="1">
      <c r="B362" s="445"/>
      <c r="C362" s="350">
        <v>39</v>
      </c>
      <c r="D362" s="113"/>
      <c r="E362" s="256"/>
      <c r="F362" s="111"/>
      <c r="G362" s="131"/>
      <c r="H362" s="131"/>
      <c r="I362" s="112">
        <v>9</v>
      </c>
      <c r="J362" s="153"/>
      <c r="K362" s="154"/>
      <c r="L362" s="155"/>
      <c r="M362" s="147"/>
      <c r="N362" s="419"/>
      <c r="O362" s="420"/>
      <c r="P362" s="420"/>
      <c r="Q362" s="420"/>
      <c r="R362" s="420"/>
      <c r="S362" s="420"/>
      <c r="T362" s="420"/>
      <c r="U362" s="420"/>
      <c r="V362" s="420"/>
      <c r="W362" s="420"/>
      <c r="X362" s="420"/>
      <c r="Y362" s="420"/>
      <c r="Z362" s="419">
        <f>SUM(N362,P362,R362,T362,V362,X362,-AK362)</f>
        <v>0</v>
      </c>
      <c r="AA362" s="420">
        <f>SUM(O362,Q362,S362,U362,W362,Y362,-AS362)</f>
        <v>0</v>
      </c>
      <c r="AB362" s="421">
        <f>SUM(Z362:AA362)</f>
        <v>0</v>
      </c>
      <c r="AD362">
        <f t="shared" si="76"/>
        <v>0</v>
      </c>
      <c r="AE362" s="375">
        <f t="shared" si="77"/>
        <v>0</v>
      </c>
      <c r="AF362" s="173">
        <f t="shared" si="78"/>
        <v>0</v>
      </c>
      <c r="AG362" s="173">
        <f t="shared" si="79"/>
        <v>0</v>
      </c>
      <c r="AH362" s="173">
        <f t="shared" si="80"/>
        <v>0</v>
      </c>
      <c r="AI362" s="173">
        <f t="shared" si="81"/>
        <v>0</v>
      </c>
      <c r="AJ362" s="173">
        <f t="shared" si="82"/>
        <v>0</v>
      </c>
      <c r="AK362" s="369">
        <f t="shared" si="83"/>
        <v>0</v>
      </c>
      <c r="AL362" s="173"/>
      <c r="AM362" s="173">
        <f t="shared" si="84"/>
        <v>0</v>
      </c>
      <c r="AN362" s="173">
        <f t="shared" si="85"/>
        <v>0</v>
      </c>
      <c r="AO362" s="173">
        <f t="shared" si="86"/>
        <v>0</v>
      </c>
      <c r="AP362" s="173">
        <f t="shared" si="87"/>
        <v>0</v>
      </c>
      <c r="AQ362" s="173">
        <f t="shared" si="88"/>
        <v>0</v>
      </c>
      <c r="AR362" s="173">
        <f t="shared" si="89"/>
        <v>0</v>
      </c>
      <c r="AS362" s="374">
        <f t="shared" si="90"/>
        <v>0</v>
      </c>
    </row>
    <row r="363" spans="2:45" ht="18" hidden="1" thickBot="1">
      <c r="B363" s="445"/>
      <c r="C363" s="350">
        <v>40</v>
      </c>
      <c r="D363" s="113"/>
      <c r="E363" s="256"/>
      <c r="F363" s="111"/>
      <c r="G363" s="131"/>
      <c r="H363" s="131"/>
      <c r="I363" s="112">
        <v>9</v>
      </c>
      <c r="J363" s="153"/>
      <c r="K363" s="154"/>
      <c r="L363" s="155"/>
      <c r="M363" s="147"/>
      <c r="N363" s="419"/>
      <c r="O363" s="420"/>
      <c r="P363" s="420"/>
      <c r="Q363" s="420"/>
      <c r="R363" s="420"/>
      <c r="S363" s="420"/>
      <c r="T363" s="420"/>
      <c r="U363" s="420"/>
      <c r="V363" s="420"/>
      <c r="W363" s="420"/>
      <c r="X363" s="420"/>
      <c r="Y363" s="420"/>
      <c r="Z363" s="419">
        <f>SUM(N363,P363,R363,T363,V363,X363,-AK363)</f>
        <v>0</v>
      </c>
      <c r="AA363" s="420">
        <f>SUM(O363,Q363,S363,U363,W363,Y363,-AS363)</f>
        <v>0</v>
      </c>
      <c r="AB363" s="421">
        <f>SUM(Z363:AA363)</f>
        <v>0</v>
      </c>
      <c r="AD363">
        <f t="shared" si="76"/>
        <v>0</v>
      </c>
      <c r="AE363" s="375">
        <f t="shared" si="77"/>
        <v>0</v>
      </c>
      <c r="AF363" s="173">
        <f t="shared" si="78"/>
        <v>0</v>
      </c>
      <c r="AG363" s="173">
        <f t="shared" si="79"/>
        <v>0</v>
      </c>
      <c r="AH363" s="173">
        <f t="shared" si="80"/>
        <v>0</v>
      </c>
      <c r="AI363" s="173">
        <f t="shared" si="81"/>
        <v>0</v>
      </c>
      <c r="AJ363" s="173">
        <f t="shared" si="82"/>
        <v>0</v>
      </c>
      <c r="AK363" s="369">
        <f t="shared" si="83"/>
        <v>0</v>
      </c>
      <c r="AL363" s="173"/>
      <c r="AM363" s="173">
        <f t="shared" si="84"/>
        <v>0</v>
      </c>
      <c r="AN363" s="173">
        <f t="shared" si="85"/>
        <v>0</v>
      </c>
      <c r="AO363" s="173">
        <f t="shared" si="86"/>
        <v>0</v>
      </c>
      <c r="AP363" s="173">
        <f t="shared" si="87"/>
        <v>0</v>
      </c>
      <c r="AQ363" s="173">
        <f t="shared" si="88"/>
        <v>0</v>
      </c>
      <c r="AR363" s="173">
        <f t="shared" si="89"/>
        <v>0</v>
      </c>
      <c r="AS363" s="374">
        <f t="shared" si="90"/>
        <v>0</v>
      </c>
    </row>
    <row r="364" spans="2:45" ht="16.5" customHeight="1">
      <c r="B364" s="515" t="str">
        <f>'[11]Tabelle1'!B4</f>
        <v>GC Riefensberg</v>
      </c>
      <c r="C364" s="351">
        <v>1</v>
      </c>
      <c r="D364" s="105" t="str">
        <f>'[11]Tabelle1'!B6</f>
        <v>Berchtold, Hubert</v>
      </c>
      <c r="E364" s="255">
        <f>'[11]Tabelle1'!C6</f>
        <v>15.7</v>
      </c>
      <c r="F364" s="106">
        <f>'[11]Tabelle1'!D6</f>
        <v>0</v>
      </c>
      <c r="G364" s="132">
        <v>19</v>
      </c>
      <c r="H364" s="132">
        <v>37</v>
      </c>
      <c r="I364" s="115" t="s">
        <v>38</v>
      </c>
      <c r="J364" s="151" t="s">
        <v>209</v>
      </c>
      <c r="K364" s="380">
        <v>15.7</v>
      </c>
      <c r="L364" s="152">
        <v>0</v>
      </c>
      <c r="M364" s="146"/>
      <c r="N364" s="416">
        <v>12</v>
      </c>
      <c r="O364" s="417">
        <v>27</v>
      </c>
      <c r="P364" s="417">
        <v>20</v>
      </c>
      <c r="Q364" s="417">
        <v>36</v>
      </c>
      <c r="R364" s="417">
        <v>21</v>
      </c>
      <c r="S364" s="417">
        <v>35</v>
      </c>
      <c r="T364" s="417">
        <v>17</v>
      </c>
      <c r="U364" s="417">
        <v>31</v>
      </c>
      <c r="V364" s="417">
        <v>19</v>
      </c>
      <c r="W364" s="417">
        <v>37</v>
      </c>
      <c r="X364" s="417"/>
      <c r="Y364" s="417"/>
      <c r="Z364" s="416">
        <f>SUM(N364,P364,R364,T364,V364,X364,-AK364)</f>
        <v>77</v>
      </c>
      <c r="AA364" s="417">
        <f>SUM(O364,Q364,S364,U364,W364,Y364,-AS364)</f>
        <v>139</v>
      </c>
      <c r="AB364" s="418">
        <f>SUM(Z364:AA364)</f>
        <v>216</v>
      </c>
      <c r="AD364">
        <f t="shared" si="76"/>
        <v>56</v>
      </c>
      <c r="AE364" s="375">
        <f t="shared" si="77"/>
        <v>12</v>
      </c>
      <c r="AF364" s="173">
        <f t="shared" si="78"/>
        <v>20</v>
      </c>
      <c r="AG364" s="173">
        <f t="shared" si="79"/>
        <v>21</v>
      </c>
      <c r="AH364" s="173">
        <f t="shared" si="80"/>
        <v>17</v>
      </c>
      <c r="AI364" s="173">
        <f t="shared" si="81"/>
        <v>19</v>
      </c>
      <c r="AJ364" s="173">
        <f t="shared" si="82"/>
        <v>0</v>
      </c>
      <c r="AK364" s="369">
        <f t="shared" si="83"/>
        <v>12</v>
      </c>
      <c r="AL364" s="173"/>
      <c r="AM364" s="173">
        <f t="shared" si="84"/>
        <v>27</v>
      </c>
      <c r="AN364" s="173">
        <f t="shared" si="85"/>
        <v>36</v>
      </c>
      <c r="AO364" s="173">
        <f t="shared" si="86"/>
        <v>35</v>
      </c>
      <c r="AP364" s="173">
        <f t="shared" si="87"/>
        <v>31</v>
      </c>
      <c r="AQ364" s="173">
        <f t="shared" si="88"/>
        <v>37</v>
      </c>
      <c r="AR364" s="173">
        <f t="shared" si="89"/>
        <v>0</v>
      </c>
      <c r="AS364" s="374">
        <f t="shared" si="90"/>
        <v>27</v>
      </c>
    </row>
    <row r="365" spans="2:45" ht="15">
      <c r="B365" s="516"/>
      <c r="C365" s="350">
        <v>2</v>
      </c>
      <c r="D365" s="113" t="str">
        <f>'[11]Tabelle1'!B7</f>
        <v>Gerber, Jürgen</v>
      </c>
      <c r="E365" s="256">
        <f>'[11]Tabelle1'!C7</f>
        <v>9.8</v>
      </c>
      <c r="F365" s="111">
        <f>'[11]Tabelle1'!D7</f>
        <v>0</v>
      </c>
      <c r="G365" s="131">
        <v>22</v>
      </c>
      <c r="H365" s="131">
        <v>34</v>
      </c>
      <c r="I365" s="116" t="s">
        <v>38</v>
      </c>
      <c r="J365" s="153" t="s">
        <v>277</v>
      </c>
      <c r="K365" s="154">
        <v>19.4</v>
      </c>
      <c r="L365" s="155" t="s">
        <v>242</v>
      </c>
      <c r="M365" s="147"/>
      <c r="N365" s="487">
        <v>4</v>
      </c>
      <c r="O365" s="488">
        <v>20</v>
      </c>
      <c r="P365" s="420">
        <v>12</v>
      </c>
      <c r="Q365" s="420">
        <v>31</v>
      </c>
      <c r="R365" s="420">
        <v>12</v>
      </c>
      <c r="S365" s="420">
        <v>34</v>
      </c>
      <c r="T365" s="420">
        <v>21</v>
      </c>
      <c r="U365" s="420">
        <v>40</v>
      </c>
      <c r="V365" s="420">
        <v>8</v>
      </c>
      <c r="W365" s="420">
        <v>23</v>
      </c>
      <c r="X365" s="420"/>
      <c r="Y365" s="420"/>
      <c r="Z365" s="419">
        <f>SUM(N365,P365,R365,T365,V365,X365,-AK365)</f>
        <v>53</v>
      </c>
      <c r="AA365" s="420">
        <f>SUM(O365,Q365,S365,U365,W365,Y365,-AS365)</f>
        <v>128</v>
      </c>
      <c r="AB365" s="421">
        <f>SUM(Z365:AA365)</f>
        <v>181</v>
      </c>
      <c r="AD365">
        <f t="shared" si="76"/>
        <v>31</v>
      </c>
      <c r="AE365" s="375">
        <f t="shared" si="77"/>
        <v>4</v>
      </c>
      <c r="AF365" s="173">
        <f t="shared" si="78"/>
        <v>12</v>
      </c>
      <c r="AG365" s="173">
        <f t="shared" si="79"/>
        <v>12</v>
      </c>
      <c r="AH365" s="173">
        <f t="shared" si="80"/>
        <v>21</v>
      </c>
      <c r="AI365" s="173">
        <f t="shared" si="81"/>
        <v>8</v>
      </c>
      <c r="AJ365" s="173">
        <f t="shared" si="82"/>
        <v>0</v>
      </c>
      <c r="AK365" s="369">
        <f t="shared" si="83"/>
        <v>4</v>
      </c>
      <c r="AL365" s="173"/>
      <c r="AM365" s="173">
        <f t="shared" si="84"/>
        <v>20</v>
      </c>
      <c r="AN365" s="173">
        <f t="shared" si="85"/>
        <v>31</v>
      </c>
      <c r="AO365" s="173">
        <f t="shared" si="86"/>
        <v>34</v>
      </c>
      <c r="AP365" s="173">
        <f t="shared" si="87"/>
        <v>40</v>
      </c>
      <c r="AQ365" s="173">
        <f t="shared" si="88"/>
        <v>23</v>
      </c>
      <c r="AR365" s="173">
        <f t="shared" si="89"/>
        <v>0</v>
      </c>
      <c r="AS365" s="374">
        <f t="shared" si="90"/>
        <v>20</v>
      </c>
    </row>
    <row r="366" spans="2:45" ht="15">
      <c r="B366" s="516"/>
      <c r="C366" s="350">
        <v>3</v>
      </c>
      <c r="D366" s="113" t="str">
        <f>'[11]Tabelle1'!B8</f>
        <v>Grabher, Hans-Dieter</v>
      </c>
      <c r="E366" s="256">
        <f>'[11]Tabelle1'!C8</f>
        <v>16.5</v>
      </c>
      <c r="F366" s="111">
        <f>'[11]Tabelle1'!D8</f>
        <v>0</v>
      </c>
      <c r="G366" s="131">
        <v>8</v>
      </c>
      <c r="H366" s="131">
        <v>27</v>
      </c>
      <c r="I366" s="116" t="s">
        <v>38</v>
      </c>
      <c r="J366" s="153" t="s">
        <v>330</v>
      </c>
      <c r="K366" s="154">
        <v>15.3</v>
      </c>
      <c r="L366" s="155">
        <v>0</v>
      </c>
      <c r="M366" s="147"/>
      <c r="N366" s="487"/>
      <c r="O366" s="488"/>
      <c r="P366" s="420"/>
      <c r="Q366" s="420"/>
      <c r="R366" s="420"/>
      <c r="S366" s="420"/>
      <c r="T366" s="420">
        <v>22</v>
      </c>
      <c r="U366" s="420">
        <v>37</v>
      </c>
      <c r="V366" s="420"/>
      <c r="W366" s="420"/>
      <c r="X366" s="420"/>
      <c r="Y366" s="420"/>
      <c r="Z366" s="419">
        <f>SUM(N366,P366,R366,T366,V366,X366,-AK366)</f>
        <v>22</v>
      </c>
      <c r="AA366" s="420">
        <f>SUM(O366,Q366,S366,U366,W366,Y366,-AS366)</f>
        <v>37</v>
      </c>
      <c r="AB366" s="421">
        <f>SUM(Z366:AA366)</f>
        <v>59</v>
      </c>
      <c r="AD366">
        <f t="shared" si="76"/>
        <v>0</v>
      </c>
      <c r="AE366" s="375">
        <f t="shared" si="77"/>
        <v>0</v>
      </c>
      <c r="AF366" s="173">
        <f t="shared" si="78"/>
        <v>0</v>
      </c>
      <c r="AG366" s="173">
        <f t="shared" si="79"/>
        <v>0</v>
      </c>
      <c r="AH366" s="173">
        <f t="shared" si="80"/>
        <v>22</v>
      </c>
      <c r="AI366" s="173">
        <f t="shared" si="81"/>
        <v>0</v>
      </c>
      <c r="AJ366" s="173">
        <f t="shared" si="82"/>
        <v>0</v>
      </c>
      <c r="AK366" s="369">
        <f t="shared" si="83"/>
        <v>0</v>
      </c>
      <c r="AL366" s="173"/>
      <c r="AM366" s="173">
        <f t="shared" si="84"/>
        <v>0</v>
      </c>
      <c r="AN366" s="173">
        <f t="shared" si="85"/>
        <v>0</v>
      </c>
      <c r="AO366" s="173">
        <f t="shared" si="86"/>
        <v>0</v>
      </c>
      <c r="AP366" s="173">
        <f t="shared" si="87"/>
        <v>37</v>
      </c>
      <c r="AQ366" s="173">
        <f t="shared" si="88"/>
        <v>0</v>
      </c>
      <c r="AR366" s="173">
        <f t="shared" si="89"/>
        <v>0</v>
      </c>
      <c r="AS366" s="374">
        <f t="shared" si="90"/>
        <v>0</v>
      </c>
    </row>
    <row r="367" spans="2:45" ht="15">
      <c r="B367" s="516"/>
      <c r="C367" s="350">
        <v>4</v>
      </c>
      <c r="D367" s="113" t="str">
        <f>'[11]Tabelle1'!B9</f>
        <v>Köb, Dr. Gebhard</v>
      </c>
      <c r="E367" s="256">
        <f>'[11]Tabelle1'!C9</f>
        <v>11.8</v>
      </c>
      <c r="F367" s="111">
        <f>'[11]Tabelle1'!D9</f>
        <v>0</v>
      </c>
      <c r="G367" s="131">
        <v>19</v>
      </c>
      <c r="H367" s="131">
        <v>33</v>
      </c>
      <c r="I367" s="116" t="s">
        <v>38</v>
      </c>
      <c r="J367" s="153" t="s">
        <v>329</v>
      </c>
      <c r="K367" s="154">
        <v>17.1</v>
      </c>
      <c r="L367" s="155">
        <v>0</v>
      </c>
      <c r="M367" s="147"/>
      <c r="N367" s="419"/>
      <c r="O367" s="420"/>
      <c r="P367" s="420"/>
      <c r="Q367" s="420"/>
      <c r="R367" s="420"/>
      <c r="S367" s="420"/>
      <c r="T367" s="420">
        <v>19</v>
      </c>
      <c r="U367" s="420">
        <v>35</v>
      </c>
      <c r="V367" s="420"/>
      <c r="W367" s="420"/>
      <c r="X367" s="420"/>
      <c r="Y367" s="420"/>
      <c r="Z367" s="419">
        <f>SUM(N367,P367,R367,T367,V367,X367,-AK367)</f>
        <v>19</v>
      </c>
      <c r="AA367" s="420">
        <f>SUM(O367,Q367,S367,U367,W367,Y367,-AS367)</f>
        <v>35</v>
      </c>
      <c r="AB367" s="421">
        <f>SUM(Z367:AA367)</f>
        <v>54</v>
      </c>
      <c r="AD367">
        <f t="shared" si="76"/>
        <v>0</v>
      </c>
      <c r="AE367" s="375">
        <f t="shared" si="77"/>
        <v>0</v>
      </c>
      <c r="AF367" s="173">
        <f t="shared" si="78"/>
        <v>0</v>
      </c>
      <c r="AG367" s="173">
        <f t="shared" si="79"/>
        <v>0</v>
      </c>
      <c r="AH367" s="173">
        <f t="shared" si="80"/>
        <v>19</v>
      </c>
      <c r="AI367" s="173">
        <f t="shared" si="81"/>
        <v>0</v>
      </c>
      <c r="AJ367" s="173">
        <f t="shared" si="82"/>
        <v>0</v>
      </c>
      <c r="AK367" s="369">
        <f t="shared" si="83"/>
        <v>0</v>
      </c>
      <c r="AL367" s="173"/>
      <c r="AM367" s="173">
        <f t="shared" si="84"/>
        <v>0</v>
      </c>
      <c r="AN367" s="173">
        <f t="shared" si="85"/>
        <v>0</v>
      </c>
      <c r="AO367" s="173">
        <f t="shared" si="86"/>
        <v>0</v>
      </c>
      <c r="AP367" s="173">
        <f t="shared" si="87"/>
        <v>35</v>
      </c>
      <c r="AQ367" s="173">
        <f t="shared" si="88"/>
        <v>0</v>
      </c>
      <c r="AR367" s="173">
        <f t="shared" si="89"/>
        <v>0</v>
      </c>
      <c r="AS367" s="374">
        <f t="shared" si="90"/>
        <v>0</v>
      </c>
    </row>
    <row r="368" spans="2:45" ht="15" customHeight="1">
      <c r="B368" s="516"/>
      <c r="C368" s="350">
        <v>5</v>
      </c>
      <c r="D368" s="113" t="str">
        <f>'[11]Tabelle1'!B10</f>
        <v>Meusburger, Toni</v>
      </c>
      <c r="E368" s="256">
        <f>'[11]Tabelle1'!C10</f>
        <v>14.1</v>
      </c>
      <c r="F368" s="111">
        <f>'[11]Tabelle1'!D10</f>
        <v>0</v>
      </c>
      <c r="G368" s="131">
        <v>9</v>
      </c>
      <c r="H368" s="131">
        <v>22</v>
      </c>
      <c r="I368" s="116" t="s">
        <v>38</v>
      </c>
      <c r="J368" s="153" t="s">
        <v>269</v>
      </c>
      <c r="K368" s="154">
        <v>13.7</v>
      </c>
      <c r="L368" s="155">
        <v>0</v>
      </c>
      <c r="M368" s="147"/>
      <c r="N368" s="487">
        <v>13</v>
      </c>
      <c r="O368" s="488">
        <v>23</v>
      </c>
      <c r="P368" s="420">
        <v>19</v>
      </c>
      <c r="Q368" s="420">
        <v>35</v>
      </c>
      <c r="R368" s="420"/>
      <c r="S368" s="420"/>
      <c r="T368" s="420"/>
      <c r="U368" s="420"/>
      <c r="V368" s="420"/>
      <c r="W368" s="420"/>
      <c r="X368" s="420"/>
      <c r="Y368" s="420"/>
      <c r="Z368" s="419">
        <f>SUM(N368,P368,R368,T368,V368,X368,-AK368)</f>
        <v>32</v>
      </c>
      <c r="AA368" s="420">
        <f>SUM(O368,Q368,S368,U368,W368,Y368,-AS368)</f>
        <v>58</v>
      </c>
      <c r="AB368" s="489">
        <f>SUM(Z368:AA368)</f>
        <v>90</v>
      </c>
      <c r="AD368">
        <f t="shared" si="76"/>
        <v>0</v>
      </c>
      <c r="AE368" s="375">
        <f t="shared" si="77"/>
        <v>13</v>
      </c>
      <c r="AF368" s="173">
        <f t="shared" si="78"/>
        <v>19</v>
      </c>
      <c r="AG368" s="173">
        <f t="shared" si="79"/>
        <v>0</v>
      </c>
      <c r="AH368" s="173">
        <f t="shared" si="80"/>
        <v>0</v>
      </c>
      <c r="AI368" s="173">
        <f t="shared" si="81"/>
        <v>0</v>
      </c>
      <c r="AJ368" s="173">
        <f t="shared" si="82"/>
        <v>0</v>
      </c>
      <c r="AK368" s="369">
        <f t="shared" si="83"/>
        <v>0</v>
      </c>
      <c r="AL368" s="173"/>
      <c r="AM368" s="173">
        <f t="shared" si="84"/>
        <v>23</v>
      </c>
      <c r="AN368" s="173">
        <f t="shared" si="85"/>
        <v>35</v>
      </c>
      <c r="AO368" s="173">
        <f t="shared" si="86"/>
        <v>0</v>
      </c>
      <c r="AP368" s="173">
        <f t="shared" si="87"/>
        <v>0</v>
      </c>
      <c r="AQ368" s="173">
        <f t="shared" si="88"/>
        <v>0</v>
      </c>
      <c r="AR368" s="173">
        <f t="shared" si="89"/>
        <v>0</v>
      </c>
      <c r="AS368" s="374">
        <f t="shared" si="90"/>
        <v>0</v>
      </c>
    </row>
    <row r="369" spans="2:45" ht="15" customHeight="1">
      <c r="B369" s="516"/>
      <c r="C369" s="350">
        <v>6</v>
      </c>
      <c r="D369" s="113" t="str">
        <f>'[11]Tabelle1'!B11</f>
        <v>Sepp, Rosmarie</v>
      </c>
      <c r="E369" s="256">
        <f>'[11]Tabelle1'!C11</f>
        <v>19.6</v>
      </c>
      <c r="F369" s="111">
        <f>'[11]Tabelle1'!D11</f>
        <v>0</v>
      </c>
      <c r="G369" s="131">
        <v>5</v>
      </c>
      <c r="H369" s="131">
        <v>23</v>
      </c>
      <c r="I369" s="116" t="s">
        <v>38</v>
      </c>
      <c r="J369" s="153" t="s">
        <v>304</v>
      </c>
      <c r="K369" s="154">
        <v>9.8</v>
      </c>
      <c r="L369" s="155">
        <v>0</v>
      </c>
      <c r="M369" s="147"/>
      <c r="N369" s="487"/>
      <c r="O369" s="488"/>
      <c r="P369" s="420">
        <v>20</v>
      </c>
      <c r="Q369" s="420">
        <v>31</v>
      </c>
      <c r="R369" s="420"/>
      <c r="S369" s="420"/>
      <c r="T369" s="420">
        <v>29</v>
      </c>
      <c r="U369" s="420">
        <v>38</v>
      </c>
      <c r="V369" s="420">
        <v>22</v>
      </c>
      <c r="W369" s="420">
        <v>34</v>
      </c>
      <c r="X369" s="420"/>
      <c r="Y369" s="420"/>
      <c r="Z369" s="419">
        <f>SUM(N369,P369,R369,T369,V369,X369,-AK369)</f>
        <v>71</v>
      </c>
      <c r="AA369" s="420">
        <f>SUM(O369,Q369,S369,U369,W369,Y369,-AS369)</f>
        <v>103</v>
      </c>
      <c r="AB369" s="421">
        <f>SUM(Z369:AA369)</f>
        <v>174</v>
      </c>
      <c r="AD369">
        <f t="shared" si="76"/>
        <v>56</v>
      </c>
      <c r="AE369" s="375">
        <f t="shared" si="77"/>
        <v>0</v>
      </c>
      <c r="AF369" s="173">
        <f t="shared" si="78"/>
        <v>20</v>
      </c>
      <c r="AG369" s="173">
        <f t="shared" si="79"/>
        <v>0</v>
      </c>
      <c r="AH369" s="173">
        <f t="shared" si="80"/>
        <v>29</v>
      </c>
      <c r="AI369" s="173">
        <f t="shared" si="81"/>
        <v>22</v>
      </c>
      <c r="AJ369" s="173">
        <f t="shared" si="82"/>
        <v>0</v>
      </c>
      <c r="AK369" s="369">
        <f t="shared" si="83"/>
        <v>0</v>
      </c>
      <c r="AL369" s="173"/>
      <c r="AM369" s="173">
        <f t="shared" si="84"/>
        <v>0</v>
      </c>
      <c r="AN369" s="173">
        <f t="shared" si="85"/>
        <v>31</v>
      </c>
      <c r="AO369" s="173">
        <f t="shared" si="86"/>
        <v>0</v>
      </c>
      <c r="AP369" s="173">
        <f t="shared" si="87"/>
        <v>38</v>
      </c>
      <c r="AQ369" s="173">
        <f t="shared" si="88"/>
        <v>34</v>
      </c>
      <c r="AR369" s="173">
        <f t="shared" si="89"/>
        <v>0</v>
      </c>
      <c r="AS369" s="374">
        <f t="shared" si="90"/>
        <v>0</v>
      </c>
    </row>
    <row r="370" spans="2:45" ht="15">
      <c r="B370" s="516"/>
      <c r="C370" s="350">
        <v>7</v>
      </c>
      <c r="D370" s="113" t="str">
        <f>'[11]Tabelle1'!B12</f>
        <v>Wolf, Bartle</v>
      </c>
      <c r="E370" s="256">
        <f>'[11]Tabelle1'!C12</f>
        <v>17.9</v>
      </c>
      <c r="F370" s="111">
        <f>'[11]Tabelle1'!D12</f>
        <v>0</v>
      </c>
      <c r="G370" s="131">
        <v>8</v>
      </c>
      <c r="H370" s="131">
        <v>22</v>
      </c>
      <c r="I370" s="116" t="s">
        <v>38</v>
      </c>
      <c r="J370" s="153" t="s">
        <v>270</v>
      </c>
      <c r="K370" s="154">
        <v>16.5</v>
      </c>
      <c r="L370" s="155">
        <v>0</v>
      </c>
      <c r="M370" s="147"/>
      <c r="N370" s="487">
        <v>13</v>
      </c>
      <c r="O370" s="488">
        <v>29</v>
      </c>
      <c r="P370" s="420">
        <v>13</v>
      </c>
      <c r="Q370" s="420">
        <v>27</v>
      </c>
      <c r="R370" s="420">
        <v>17</v>
      </c>
      <c r="S370" s="420">
        <v>32</v>
      </c>
      <c r="T370" s="420">
        <v>21</v>
      </c>
      <c r="U370" s="420">
        <v>36</v>
      </c>
      <c r="V370" s="420">
        <v>8</v>
      </c>
      <c r="W370" s="420">
        <v>27</v>
      </c>
      <c r="X370" s="420"/>
      <c r="Y370" s="420"/>
      <c r="Z370" s="419">
        <f>SUM(N370,P370,R370,T370,V370,X370,-AK370)</f>
        <v>64</v>
      </c>
      <c r="AA370" s="420">
        <f>SUM(O370,Q370,S370,U370,W370,Y370,-AS370)</f>
        <v>124</v>
      </c>
      <c r="AB370" s="421">
        <f>SUM(Z370:AA370)</f>
        <v>188</v>
      </c>
      <c r="AD370">
        <f t="shared" si="76"/>
        <v>35</v>
      </c>
      <c r="AE370" s="375">
        <f t="shared" si="77"/>
        <v>13</v>
      </c>
      <c r="AF370" s="173">
        <f t="shared" si="78"/>
        <v>13</v>
      </c>
      <c r="AG370" s="173">
        <f t="shared" si="79"/>
        <v>17</v>
      </c>
      <c r="AH370" s="173">
        <f t="shared" si="80"/>
        <v>21</v>
      </c>
      <c r="AI370" s="173">
        <f t="shared" si="81"/>
        <v>8</v>
      </c>
      <c r="AJ370" s="173">
        <f t="shared" si="82"/>
        <v>0</v>
      </c>
      <c r="AK370" s="369">
        <f t="shared" si="83"/>
        <v>8</v>
      </c>
      <c r="AL370" s="173"/>
      <c r="AM370" s="173">
        <f t="shared" si="84"/>
        <v>29</v>
      </c>
      <c r="AN370" s="173">
        <f t="shared" si="85"/>
        <v>27</v>
      </c>
      <c r="AO370" s="173">
        <f t="shared" si="86"/>
        <v>32</v>
      </c>
      <c r="AP370" s="173">
        <f t="shared" si="87"/>
        <v>36</v>
      </c>
      <c r="AQ370" s="173">
        <f t="shared" si="88"/>
        <v>27</v>
      </c>
      <c r="AR370" s="173">
        <f t="shared" si="89"/>
        <v>0</v>
      </c>
      <c r="AS370" s="374">
        <f t="shared" si="90"/>
        <v>27</v>
      </c>
    </row>
    <row r="371" spans="2:45" ht="15">
      <c r="B371" s="516"/>
      <c r="C371" s="350">
        <v>8</v>
      </c>
      <c r="D371" s="113" t="str">
        <f>'[11]Tabelle1'!B13</f>
        <v>Vonach, Josef</v>
      </c>
      <c r="E371" s="256">
        <f>'[11]Tabelle1'!C13</f>
        <v>17.6</v>
      </c>
      <c r="F371" s="111">
        <f>'[11]Tabelle1'!D13</f>
        <v>0</v>
      </c>
      <c r="G371" s="131">
        <v>9</v>
      </c>
      <c r="H371" s="131">
        <v>24</v>
      </c>
      <c r="I371" s="116" t="s">
        <v>38</v>
      </c>
      <c r="J371" s="153" t="s">
        <v>310</v>
      </c>
      <c r="K371" s="154">
        <v>20.9</v>
      </c>
      <c r="L371" s="155" t="s">
        <v>242</v>
      </c>
      <c r="M371" s="147"/>
      <c r="N371" s="487"/>
      <c r="O371" s="488"/>
      <c r="P371" s="420">
        <v>10</v>
      </c>
      <c r="Q371" s="420">
        <v>32</v>
      </c>
      <c r="R371" s="420">
        <v>11</v>
      </c>
      <c r="S371" s="420">
        <v>25</v>
      </c>
      <c r="T371" s="420">
        <v>13</v>
      </c>
      <c r="U371" s="420">
        <v>31</v>
      </c>
      <c r="V371" s="420">
        <v>8</v>
      </c>
      <c r="W371" s="420">
        <v>29</v>
      </c>
      <c r="X371" s="420"/>
      <c r="Y371" s="420"/>
      <c r="Z371" s="419">
        <f>SUM(N371,P371,R371,T371,V371,X371,-AK371)</f>
        <v>42</v>
      </c>
      <c r="AA371" s="420">
        <f>SUM(O371,Q371,S371,U371,W371,Y371,-AS371)</f>
        <v>117</v>
      </c>
      <c r="AB371" s="421">
        <f>SUM(Z371:AA371)</f>
        <v>159</v>
      </c>
      <c r="AD371">
        <f t="shared" si="76"/>
        <v>37</v>
      </c>
      <c r="AE371" s="375">
        <f t="shared" si="77"/>
        <v>0</v>
      </c>
      <c r="AF371" s="173">
        <f t="shared" si="78"/>
        <v>10</v>
      </c>
      <c r="AG371" s="173">
        <f t="shared" si="79"/>
        <v>11</v>
      </c>
      <c r="AH371" s="173">
        <f t="shared" si="80"/>
        <v>13</v>
      </c>
      <c r="AI371" s="173">
        <f t="shared" si="81"/>
        <v>8</v>
      </c>
      <c r="AJ371" s="173">
        <f t="shared" si="82"/>
        <v>0</v>
      </c>
      <c r="AK371" s="369">
        <f t="shared" si="83"/>
        <v>0</v>
      </c>
      <c r="AL371" s="173"/>
      <c r="AM371" s="173">
        <f t="shared" si="84"/>
        <v>0</v>
      </c>
      <c r="AN371" s="173">
        <f t="shared" si="85"/>
        <v>32</v>
      </c>
      <c r="AO371" s="173">
        <f t="shared" si="86"/>
        <v>25</v>
      </c>
      <c r="AP371" s="173">
        <f t="shared" si="87"/>
        <v>31</v>
      </c>
      <c r="AQ371" s="173">
        <f t="shared" si="88"/>
        <v>29</v>
      </c>
      <c r="AR371" s="173">
        <f t="shared" si="89"/>
        <v>0</v>
      </c>
      <c r="AS371" s="374">
        <f t="shared" si="90"/>
        <v>0</v>
      </c>
    </row>
    <row r="372" spans="2:45" ht="15">
      <c r="B372" s="516"/>
      <c r="C372" s="350">
        <v>9</v>
      </c>
      <c r="D372" s="113" t="str">
        <f>'[11]Tabelle1'!B14</f>
        <v>Vonach, Margit</v>
      </c>
      <c r="E372" s="256">
        <f>'[11]Tabelle1'!C14</f>
        <v>15.5</v>
      </c>
      <c r="F372" s="111">
        <f>'[11]Tabelle1'!D14</f>
        <v>0</v>
      </c>
      <c r="G372" s="131">
        <v>9</v>
      </c>
      <c r="H372" s="131">
        <v>27</v>
      </c>
      <c r="I372" s="116" t="s">
        <v>38</v>
      </c>
      <c r="J372" s="153" t="s">
        <v>321</v>
      </c>
      <c r="K372" s="154">
        <v>11.8</v>
      </c>
      <c r="L372" s="155">
        <v>0</v>
      </c>
      <c r="M372" s="147"/>
      <c r="N372" s="487"/>
      <c r="O372" s="488"/>
      <c r="P372" s="420"/>
      <c r="Q372" s="420"/>
      <c r="R372" s="420">
        <v>18</v>
      </c>
      <c r="S372" s="420">
        <v>31</v>
      </c>
      <c r="T372" s="420">
        <v>28</v>
      </c>
      <c r="U372" s="420">
        <v>41</v>
      </c>
      <c r="V372" s="420">
        <v>19</v>
      </c>
      <c r="W372" s="420">
        <v>33</v>
      </c>
      <c r="X372" s="420"/>
      <c r="Y372" s="420"/>
      <c r="Z372" s="419">
        <f>SUM(N372,P372,R372,T372,V372,X372,-AK372)</f>
        <v>65</v>
      </c>
      <c r="AA372" s="420">
        <f>SUM(O372,Q372,S372,U372,W372,Y372,-AS372)</f>
        <v>105</v>
      </c>
      <c r="AB372" s="421">
        <f>SUM(Z372:AA372)</f>
        <v>170</v>
      </c>
      <c r="AD372">
        <f t="shared" si="76"/>
        <v>52</v>
      </c>
      <c r="AE372" s="375">
        <f t="shared" si="77"/>
        <v>0</v>
      </c>
      <c r="AF372" s="173">
        <f t="shared" si="78"/>
        <v>0</v>
      </c>
      <c r="AG372" s="173">
        <f t="shared" si="79"/>
        <v>18</v>
      </c>
      <c r="AH372" s="173">
        <f t="shared" si="80"/>
        <v>28</v>
      </c>
      <c r="AI372" s="173">
        <f t="shared" si="81"/>
        <v>19</v>
      </c>
      <c r="AJ372" s="173">
        <f t="shared" si="82"/>
        <v>0</v>
      </c>
      <c r="AK372" s="369">
        <f t="shared" si="83"/>
        <v>0</v>
      </c>
      <c r="AL372" s="173"/>
      <c r="AM372" s="173">
        <f t="shared" si="84"/>
        <v>0</v>
      </c>
      <c r="AN372" s="173">
        <f t="shared" si="85"/>
        <v>0</v>
      </c>
      <c r="AO372" s="173">
        <f t="shared" si="86"/>
        <v>31</v>
      </c>
      <c r="AP372" s="173">
        <f t="shared" si="87"/>
        <v>41</v>
      </c>
      <c r="AQ372" s="173">
        <f t="shared" si="88"/>
        <v>33</v>
      </c>
      <c r="AR372" s="173">
        <f t="shared" si="89"/>
        <v>0</v>
      </c>
      <c r="AS372" s="374">
        <f t="shared" si="90"/>
        <v>0</v>
      </c>
    </row>
    <row r="373" spans="2:45" ht="15.75">
      <c r="B373" s="516"/>
      <c r="C373" s="350">
        <v>10</v>
      </c>
      <c r="D373" s="108" t="str">
        <f>'[11]Tabelle1'!B15</f>
        <v>Bildstein, Rudi</v>
      </c>
      <c r="E373" s="257">
        <f>'[11]Tabelle1'!C15</f>
        <v>19.4</v>
      </c>
      <c r="F373" s="109" t="str">
        <f>'[11]Tabelle1'!D15</f>
        <v>x</v>
      </c>
      <c r="G373" s="131">
        <v>8</v>
      </c>
      <c r="H373" s="131">
        <v>23</v>
      </c>
      <c r="I373" s="116" t="s">
        <v>38</v>
      </c>
      <c r="J373" s="153" t="s">
        <v>271</v>
      </c>
      <c r="K373" s="154">
        <v>14.1</v>
      </c>
      <c r="L373" s="155">
        <v>0</v>
      </c>
      <c r="M373" s="147"/>
      <c r="N373" s="487">
        <v>12</v>
      </c>
      <c r="O373" s="488">
        <v>23</v>
      </c>
      <c r="P373" s="420">
        <v>14</v>
      </c>
      <c r="Q373" s="420">
        <v>29</v>
      </c>
      <c r="R373" s="420">
        <v>17</v>
      </c>
      <c r="S373" s="420">
        <v>31</v>
      </c>
      <c r="T373" s="420"/>
      <c r="U373" s="420"/>
      <c r="V373" s="420">
        <v>9</v>
      </c>
      <c r="W373" s="420">
        <v>22</v>
      </c>
      <c r="X373" s="420"/>
      <c r="Y373" s="420"/>
      <c r="Z373" s="419">
        <f>SUM(N373,P373,R373,T373,V373,X373,-AK373)</f>
        <v>52</v>
      </c>
      <c r="AA373" s="420">
        <f>SUM(O373,Q373,S373,U373,W373,Y373,-AS373)</f>
        <v>105</v>
      </c>
      <c r="AB373" s="421">
        <f>SUM(Z373:AA373)</f>
        <v>157</v>
      </c>
      <c r="AD373">
        <f t="shared" si="76"/>
        <v>31</v>
      </c>
      <c r="AE373" s="375">
        <f t="shared" si="77"/>
        <v>12</v>
      </c>
      <c r="AF373" s="173">
        <f t="shared" si="78"/>
        <v>14</v>
      </c>
      <c r="AG373" s="173">
        <f t="shared" si="79"/>
        <v>17</v>
      </c>
      <c r="AH373" s="173">
        <f t="shared" si="80"/>
        <v>0</v>
      </c>
      <c r="AI373" s="173">
        <f t="shared" si="81"/>
        <v>9</v>
      </c>
      <c r="AJ373" s="173">
        <f t="shared" si="82"/>
        <v>0</v>
      </c>
      <c r="AK373" s="369">
        <f t="shared" si="83"/>
        <v>0</v>
      </c>
      <c r="AL373" s="173"/>
      <c r="AM373" s="173">
        <f t="shared" si="84"/>
        <v>23</v>
      </c>
      <c r="AN373" s="173">
        <f t="shared" si="85"/>
        <v>29</v>
      </c>
      <c r="AO373" s="173">
        <f t="shared" si="86"/>
        <v>31</v>
      </c>
      <c r="AP373" s="173">
        <f t="shared" si="87"/>
        <v>0</v>
      </c>
      <c r="AQ373" s="173">
        <f t="shared" si="88"/>
        <v>22</v>
      </c>
      <c r="AR373" s="173">
        <f t="shared" si="89"/>
        <v>0</v>
      </c>
      <c r="AS373" s="374">
        <f t="shared" si="90"/>
        <v>0</v>
      </c>
    </row>
    <row r="374" spans="2:45" ht="15">
      <c r="B374" s="516"/>
      <c r="C374" s="350">
        <v>11</v>
      </c>
      <c r="D374" s="113" t="str">
        <f>'[11]Tabelle1'!B16</f>
        <v>Schertler, Bernhard</v>
      </c>
      <c r="E374" s="256">
        <f>'[11]Tabelle1'!C16</f>
        <v>24.9</v>
      </c>
      <c r="F374" s="111">
        <f>'[11]Tabelle1'!D16</f>
        <v>0</v>
      </c>
      <c r="G374" s="131">
        <v>3</v>
      </c>
      <c r="H374" s="131">
        <v>20</v>
      </c>
      <c r="I374" s="116" t="s">
        <v>38</v>
      </c>
      <c r="J374" s="153" t="s">
        <v>323</v>
      </c>
      <c r="K374" s="154">
        <v>9.2</v>
      </c>
      <c r="L374" s="155">
        <v>0</v>
      </c>
      <c r="M374" s="147"/>
      <c r="N374" s="487"/>
      <c r="O374" s="488"/>
      <c r="P374" s="420"/>
      <c r="Q374" s="420"/>
      <c r="R374" s="420">
        <v>22</v>
      </c>
      <c r="S374" s="420">
        <v>30</v>
      </c>
      <c r="T374" s="420">
        <v>27</v>
      </c>
      <c r="U374" s="420">
        <v>35</v>
      </c>
      <c r="V374" s="420"/>
      <c r="W374" s="420"/>
      <c r="X374" s="420"/>
      <c r="Y374" s="420"/>
      <c r="Z374" s="419">
        <f>SUM(N374,P374,R374,T374,V374,X374,-AK374)</f>
        <v>49</v>
      </c>
      <c r="AA374" s="420">
        <f>SUM(O374,Q374,S374,U374,W374,Y374,-AS374)</f>
        <v>65</v>
      </c>
      <c r="AB374" s="421">
        <f>SUM(Z374:AA374)</f>
        <v>114</v>
      </c>
      <c r="AD374">
        <f t="shared" si="76"/>
        <v>0</v>
      </c>
      <c r="AE374" s="375">
        <f t="shared" si="77"/>
        <v>0</v>
      </c>
      <c r="AF374" s="173">
        <f t="shared" si="78"/>
        <v>0</v>
      </c>
      <c r="AG374" s="173">
        <f t="shared" si="79"/>
        <v>22</v>
      </c>
      <c r="AH374" s="173">
        <f t="shared" si="80"/>
        <v>27</v>
      </c>
      <c r="AI374" s="173">
        <f t="shared" si="81"/>
        <v>0</v>
      </c>
      <c r="AJ374" s="173">
        <f t="shared" si="82"/>
        <v>0</v>
      </c>
      <c r="AK374" s="369">
        <f t="shared" si="83"/>
        <v>0</v>
      </c>
      <c r="AL374" s="173"/>
      <c r="AM374" s="173">
        <f t="shared" si="84"/>
        <v>0</v>
      </c>
      <c r="AN374" s="173">
        <f t="shared" si="85"/>
        <v>0</v>
      </c>
      <c r="AO374" s="173">
        <f t="shared" si="86"/>
        <v>30</v>
      </c>
      <c r="AP374" s="173">
        <f t="shared" si="87"/>
        <v>35</v>
      </c>
      <c r="AQ374" s="173">
        <f t="shared" si="88"/>
        <v>0</v>
      </c>
      <c r="AR374" s="173">
        <f t="shared" si="89"/>
        <v>0</v>
      </c>
      <c r="AS374" s="374">
        <f t="shared" si="90"/>
        <v>0</v>
      </c>
    </row>
    <row r="375" spans="2:45" ht="15">
      <c r="B375" s="516"/>
      <c r="C375" s="350">
        <v>12</v>
      </c>
      <c r="D375" s="108" t="str">
        <f>'[11]Tabelle1'!B17</f>
        <v>Häfele Bernhard</v>
      </c>
      <c r="E375" s="257">
        <f>'[11]Tabelle1'!C17</f>
        <v>20.9</v>
      </c>
      <c r="F375" s="109" t="str">
        <f>'[11]Tabelle1'!D17</f>
        <v>x</v>
      </c>
      <c r="G375" s="131">
        <v>8</v>
      </c>
      <c r="H375" s="131">
        <v>29</v>
      </c>
      <c r="I375" s="116" t="s">
        <v>38</v>
      </c>
      <c r="J375" s="153" t="s">
        <v>272</v>
      </c>
      <c r="K375" s="154">
        <v>24.9</v>
      </c>
      <c r="L375" s="155">
        <v>0</v>
      </c>
      <c r="M375" s="147"/>
      <c r="N375" s="487">
        <v>9</v>
      </c>
      <c r="O375" s="488">
        <v>33</v>
      </c>
      <c r="P375" s="420">
        <v>9</v>
      </c>
      <c r="Q375" s="420">
        <v>30</v>
      </c>
      <c r="R375" s="420">
        <v>7</v>
      </c>
      <c r="S375" s="420">
        <v>27</v>
      </c>
      <c r="T375" s="420"/>
      <c r="U375" s="420"/>
      <c r="V375" s="420">
        <v>3</v>
      </c>
      <c r="W375" s="420">
        <v>20</v>
      </c>
      <c r="X375" s="420"/>
      <c r="Y375" s="420"/>
      <c r="Z375" s="419">
        <f>SUM(N375,P375,R375,T375,V375,X375,-AK375)</f>
        <v>28</v>
      </c>
      <c r="AA375" s="420">
        <f>SUM(O375,Q375,S375,U375,W375,Y375,-AS375)</f>
        <v>110</v>
      </c>
      <c r="AB375" s="421">
        <f>SUM(Z375:AA375)</f>
        <v>138</v>
      </c>
      <c r="AD375">
        <f t="shared" si="76"/>
        <v>23</v>
      </c>
      <c r="AE375" s="375">
        <f t="shared" si="77"/>
        <v>9</v>
      </c>
      <c r="AF375" s="173">
        <f t="shared" si="78"/>
        <v>9</v>
      </c>
      <c r="AG375" s="173">
        <f t="shared" si="79"/>
        <v>7</v>
      </c>
      <c r="AH375" s="173">
        <f t="shared" si="80"/>
        <v>0</v>
      </c>
      <c r="AI375" s="173">
        <f t="shared" si="81"/>
        <v>3</v>
      </c>
      <c r="AJ375" s="173">
        <f t="shared" si="82"/>
        <v>0</v>
      </c>
      <c r="AK375" s="369">
        <f t="shared" si="83"/>
        <v>0</v>
      </c>
      <c r="AL375" s="173"/>
      <c r="AM375" s="173">
        <f t="shared" si="84"/>
        <v>33</v>
      </c>
      <c r="AN375" s="173">
        <f t="shared" si="85"/>
        <v>30</v>
      </c>
      <c r="AO375" s="173">
        <f t="shared" si="86"/>
        <v>27</v>
      </c>
      <c r="AP375" s="173">
        <f t="shared" si="87"/>
        <v>0</v>
      </c>
      <c r="AQ375" s="173">
        <f t="shared" si="88"/>
        <v>20</v>
      </c>
      <c r="AR375" s="173">
        <f t="shared" si="89"/>
        <v>0</v>
      </c>
      <c r="AS375" s="374">
        <f t="shared" si="90"/>
        <v>0</v>
      </c>
    </row>
    <row r="376" spans="2:45" ht="15">
      <c r="B376" s="445"/>
      <c r="C376" s="350">
        <v>13</v>
      </c>
      <c r="D376" s="108"/>
      <c r="E376" s="257"/>
      <c r="F376" s="109"/>
      <c r="G376" s="131"/>
      <c r="H376" s="131"/>
      <c r="I376" s="116" t="s">
        <v>38</v>
      </c>
      <c r="J376" s="153" t="s">
        <v>273</v>
      </c>
      <c r="K376" s="154">
        <v>19.6</v>
      </c>
      <c r="L376" s="155">
        <v>0</v>
      </c>
      <c r="M376" s="147"/>
      <c r="N376" s="419">
        <v>4</v>
      </c>
      <c r="O376" s="420">
        <v>20</v>
      </c>
      <c r="P376" s="420">
        <v>13</v>
      </c>
      <c r="Q376" s="420">
        <v>35</v>
      </c>
      <c r="R376" s="420">
        <v>10</v>
      </c>
      <c r="S376" s="420">
        <v>29</v>
      </c>
      <c r="T376" s="420">
        <v>22</v>
      </c>
      <c r="U376" s="420">
        <v>38</v>
      </c>
      <c r="V376" s="420">
        <v>5</v>
      </c>
      <c r="W376" s="420">
        <v>23</v>
      </c>
      <c r="X376" s="420"/>
      <c r="Y376" s="420"/>
      <c r="Z376" s="419">
        <f>SUM(N376,P376,R376,T376,V376,X376,-AK376)</f>
        <v>50</v>
      </c>
      <c r="AA376" s="420">
        <f>SUM(O376,Q376,S376,U376,W376,Y376,-AS376)</f>
        <v>125</v>
      </c>
      <c r="AB376" s="421">
        <f>SUM(Z376:AA376)</f>
        <v>175</v>
      </c>
      <c r="AD376">
        <f t="shared" si="76"/>
        <v>28</v>
      </c>
      <c r="AE376" s="375">
        <f t="shared" si="77"/>
        <v>4</v>
      </c>
      <c r="AF376" s="173">
        <f t="shared" si="78"/>
        <v>13</v>
      </c>
      <c r="AG376" s="173">
        <f t="shared" si="79"/>
        <v>10</v>
      </c>
      <c r="AH376" s="173">
        <f t="shared" si="80"/>
        <v>22</v>
      </c>
      <c r="AI376" s="173">
        <f t="shared" si="81"/>
        <v>5</v>
      </c>
      <c r="AJ376" s="173">
        <f t="shared" si="82"/>
        <v>0</v>
      </c>
      <c r="AK376" s="369">
        <f t="shared" si="83"/>
        <v>4</v>
      </c>
      <c r="AL376" s="173"/>
      <c r="AM376" s="173">
        <f t="shared" si="84"/>
        <v>20</v>
      </c>
      <c r="AN376" s="173">
        <f t="shared" si="85"/>
        <v>35</v>
      </c>
      <c r="AO376" s="173">
        <f t="shared" si="86"/>
        <v>29</v>
      </c>
      <c r="AP376" s="173">
        <f t="shared" si="87"/>
        <v>38</v>
      </c>
      <c r="AQ376" s="173">
        <f t="shared" si="88"/>
        <v>23</v>
      </c>
      <c r="AR376" s="173">
        <f t="shared" si="89"/>
        <v>0</v>
      </c>
      <c r="AS376" s="374">
        <f t="shared" si="90"/>
        <v>20</v>
      </c>
    </row>
    <row r="377" spans="2:45" ht="15.75">
      <c r="B377" s="445"/>
      <c r="C377" s="350">
        <v>14</v>
      </c>
      <c r="D377" s="108"/>
      <c r="E377" s="257"/>
      <c r="F377" s="109"/>
      <c r="G377" s="131"/>
      <c r="H377" s="131"/>
      <c r="I377" s="116" t="s">
        <v>38</v>
      </c>
      <c r="J377" s="153" t="s">
        <v>274</v>
      </c>
      <c r="K377" s="154">
        <v>17.6</v>
      </c>
      <c r="L377" s="155">
        <v>0</v>
      </c>
      <c r="M377" s="147"/>
      <c r="N377" s="419">
        <v>11</v>
      </c>
      <c r="O377" s="420">
        <v>24</v>
      </c>
      <c r="P377" s="420">
        <v>16</v>
      </c>
      <c r="Q377" s="420">
        <v>31</v>
      </c>
      <c r="R377" s="420">
        <v>16</v>
      </c>
      <c r="S377" s="420">
        <v>31</v>
      </c>
      <c r="T377" s="420"/>
      <c r="U377" s="420"/>
      <c r="V377" s="420">
        <v>9</v>
      </c>
      <c r="W377" s="420">
        <v>24</v>
      </c>
      <c r="X377" s="420"/>
      <c r="Y377" s="420"/>
      <c r="Z377" s="419">
        <f>SUM(N377,P377,R377,T377,V377,X377,-AK377)</f>
        <v>52</v>
      </c>
      <c r="AA377" s="420">
        <f>SUM(O377,Q377,S377,U377,W377,Y377,-AS377)</f>
        <v>110</v>
      </c>
      <c r="AB377" s="421">
        <f>SUM(Z377:AA377)</f>
        <v>162</v>
      </c>
      <c r="AD377">
        <f t="shared" si="76"/>
        <v>33</v>
      </c>
      <c r="AE377" s="375">
        <f t="shared" si="77"/>
        <v>11</v>
      </c>
      <c r="AF377" s="173">
        <f t="shared" si="78"/>
        <v>16</v>
      </c>
      <c r="AG377" s="173">
        <f t="shared" si="79"/>
        <v>16</v>
      </c>
      <c r="AH377" s="173">
        <f t="shared" si="80"/>
        <v>0</v>
      </c>
      <c r="AI377" s="173">
        <f t="shared" si="81"/>
        <v>9</v>
      </c>
      <c r="AJ377" s="173">
        <f t="shared" si="82"/>
        <v>0</v>
      </c>
      <c r="AK377" s="369">
        <f t="shared" si="83"/>
        <v>0</v>
      </c>
      <c r="AL377" s="173"/>
      <c r="AM377" s="173">
        <f t="shared" si="84"/>
        <v>24</v>
      </c>
      <c r="AN377" s="173">
        <f t="shared" si="85"/>
        <v>31</v>
      </c>
      <c r="AO377" s="173">
        <f t="shared" si="86"/>
        <v>31</v>
      </c>
      <c r="AP377" s="173">
        <f t="shared" si="87"/>
        <v>0</v>
      </c>
      <c r="AQ377" s="173">
        <f t="shared" si="88"/>
        <v>24</v>
      </c>
      <c r="AR377" s="173">
        <f t="shared" si="89"/>
        <v>0</v>
      </c>
      <c r="AS377" s="374">
        <f t="shared" si="90"/>
        <v>0</v>
      </c>
    </row>
    <row r="378" spans="2:45" ht="15.75">
      <c r="B378" s="445"/>
      <c r="C378" s="350">
        <v>15</v>
      </c>
      <c r="D378" s="108"/>
      <c r="E378" s="257"/>
      <c r="F378" s="109"/>
      <c r="G378" s="131"/>
      <c r="H378" s="131"/>
      <c r="I378" s="116" t="s">
        <v>38</v>
      </c>
      <c r="J378" s="153" t="s">
        <v>275</v>
      </c>
      <c r="K378" s="154">
        <v>15.5</v>
      </c>
      <c r="L378" s="155">
        <v>0</v>
      </c>
      <c r="M378" s="147"/>
      <c r="N378" s="487">
        <v>14</v>
      </c>
      <c r="O378" s="488">
        <v>30</v>
      </c>
      <c r="P378" s="420">
        <v>12</v>
      </c>
      <c r="Q378" s="420">
        <v>26</v>
      </c>
      <c r="R378" s="420">
        <v>16</v>
      </c>
      <c r="S378" s="420">
        <v>30</v>
      </c>
      <c r="T378" s="420">
        <v>20</v>
      </c>
      <c r="U378" s="420">
        <v>35</v>
      </c>
      <c r="V378" s="420">
        <v>9</v>
      </c>
      <c r="W378" s="420">
        <v>27</v>
      </c>
      <c r="X378" s="420"/>
      <c r="Y378" s="420"/>
      <c r="Z378" s="419">
        <f>SUM(N378,P378,R378,T378,V378,X378,-AK378)</f>
        <v>62</v>
      </c>
      <c r="AA378" s="420">
        <f>SUM(O378,Q378,S378,U378,W378,Y378,-AS378)</f>
        <v>122</v>
      </c>
      <c r="AB378" s="421">
        <f>SUM(Z378:AA378)</f>
        <v>184</v>
      </c>
      <c r="AD378">
        <f t="shared" si="76"/>
        <v>36</v>
      </c>
      <c r="AE378" s="375">
        <f t="shared" si="77"/>
        <v>14</v>
      </c>
      <c r="AF378" s="173">
        <f t="shared" si="78"/>
        <v>12</v>
      </c>
      <c r="AG378" s="173">
        <f t="shared" si="79"/>
        <v>16</v>
      </c>
      <c r="AH378" s="173">
        <f t="shared" si="80"/>
        <v>20</v>
      </c>
      <c r="AI378" s="173">
        <f t="shared" si="81"/>
        <v>9</v>
      </c>
      <c r="AJ378" s="173">
        <f t="shared" si="82"/>
        <v>0</v>
      </c>
      <c r="AK378" s="369">
        <f t="shared" si="83"/>
        <v>9</v>
      </c>
      <c r="AL378" s="173"/>
      <c r="AM378" s="173">
        <f t="shared" si="84"/>
        <v>30</v>
      </c>
      <c r="AN378" s="173">
        <f t="shared" si="85"/>
        <v>26</v>
      </c>
      <c r="AO378" s="173">
        <f t="shared" si="86"/>
        <v>30</v>
      </c>
      <c r="AP378" s="173">
        <f t="shared" si="87"/>
        <v>35</v>
      </c>
      <c r="AQ378" s="173">
        <f t="shared" si="88"/>
        <v>27</v>
      </c>
      <c r="AR378" s="173">
        <f t="shared" si="89"/>
        <v>0</v>
      </c>
      <c r="AS378" s="374">
        <f t="shared" si="90"/>
        <v>26</v>
      </c>
    </row>
    <row r="379" spans="2:45" ht="16.5" thickBot="1">
      <c r="B379" s="445"/>
      <c r="C379" s="350">
        <v>16</v>
      </c>
      <c r="D379" s="108"/>
      <c r="E379" s="257"/>
      <c r="F379" s="109"/>
      <c r="G379" s="131"/>
      <c r="H379" s="131"/>
      <c r="I379" s="116" t="s">
        <v>38</v>
      </c>
      <c r="J379" s="153" t="s">
        <v>276</v>
      </c>
      <c r="K379" s="154">
        <v>17.9</v>
      </c>
      <c r="L379" s="155">
        <v>0</v>
      </c>
      <c r="M379" s="147"/>
      <c r="N379" s="487">
        <v>6</v>
      </c>
      <c r="O379" s="488">
        <v>23</v>
      </c>
      <c r="P379" s="420">
        <v>17</v>
      </c>
      <c r="Q379" s="420">
        <v>39</v>
      </c>
      <c r="R379" s="420"/>
      <c r="S379" s="420"/>
      <c r="T379" s="420">
        <v>13</v>
      </c>
      <c r="U379" s="420">
        <v>29</v>
      </c>
      <c r="V379" s="420">
        <v>8</v>
      </c>
      <c r="W379" s="420">
        <v>22</v>
      </c>
      <c r="X379" s="420"/>
      <c r="Y379" s="420"/>
      <c r="Z379" s="419">
        <f>SUM(N379,P379,R379,T379,V379,X379,-AK379)</f>
        <v>44</v>
      </c>
      <c r="AA379" s="420">
        <f>SUM(O379,Q379,S379,U379,W379,Y379,-AS379)</f>
        <v>113</v>
      </c>
      <c r="AB379" s="421">
        <f>SUM(Z379:AA379)</f>
        <v>157</v>
      </c>
      <c r="AD379">
        <f t="shared" si="76"/>
        <v>30</v>
      </c>
      <c r="AE379" s="375">
        <f t="shared" si="77"/>
        <v>6</v>
      </c>
      <c r="AF379" s="173">
        <f t="shared" si="78"/>
        <v>17</v>
      </c>
      <c r="AG379" s="173">
        <f t="shared" si="79"/>
        <v>0</v>
      </c>
      <c r="AH379" s="173">
        <f t="shared" si="80"/>
        <v>13</v>
      </c>
      <c r="AI379" s="173">
        <f t="shared" si="81"/>
        <v>8</v>
      </c>
      <c r="AJ379" s="173">
        <f t="shared" si="82"/>
        <v>0</v>
      </c>
      <c r="AK379" s="369">
        <f t="shared" si="83"/>
        <v>0</v>
      </c>
      <c r="AL379" s="173"/>
      <c r="AM379" s="173">
        <f t="shared" si="84"/>
        <v>23</v>
      </c>
      <c r="AN379" s="173">
        <f t="shared" si="85"/>
        <v>39</v>
      </c>
      <c r="AO379" s="173">
        <f t="shared" si="86"/>
        <v>0</v>
      </c>
      <c r="AP379" s="173">
        <f t="shared" si="87"/>
        <v>29</v>
      </c>
      <c r="AQ379" s="173">
        <f t="shared" si="88"/>
        <v>22</v>
      </c>
      <c r="AR379" s="173">
        <f t="shared" si="89"/>
        <v>0</v>
      </c>
      <c r="AS379" s="374">
        <f t="shared" si="90"/>
        <v>0</v>
      </c>
    </row>
    <row r="380" spans="2:45" ht="16.5" hidden="1" thickBot="1">
      <c r="B380" s="445"/>
      <c r="C380" s="350">
        <v>17</v>
      </c>
      <c r="D380" s="108"/>
      <c r="E380" s="257"/>
      <c r="F380" s="109"/>
      <c r="G380" s="131"/>
      <c r="H380" s="131"/>
      <c r="I380" s="116" t="s">
        <v>38</v>
      </c>
      <c r="J380" s="153"/>
      <c r="K380" s="154"/>
      <c r="L380" s="155"/>
      <c r="M380" s="147"/>
      <c r="N380" s="419"/>
      <c r="O380" s="420"/>
      <c r="P380" s="420"/>
      <c r="Q380" s="420"/>
      <c r="R380" s="420"/>
      <c r="S380" s="420"/>
      <c r="T380" s="420"/>
      <c r="U380" s="420"/>
      <c r="V380" s="420"/>
      <c r="W380" s="420"/>
      <c r="X380" s="420"/>
      <c r="Y380" s="420"/>
      <c r="Z380" s="419">
        <f>SUM(N380,P380,R380,T380,V380,X380,-AK380)</f>
        <v>0</v>
      </c>
      <c r="AA380" s="420">
        <f>SUM(O380,Q380,S380,U380,W380,Y380,-AS380)</f>
        <v>0</v>
      </c>
      <c r="AB380" s="421">
        <f>SUM(Z380:AA380)</f>
        <v>0</v>
      </c>
      <c r="AD380">
        <f t="shared" si="76"/>
        <v>0</v>
      </c>
      <c r="AE380" s="375">
        <f t="shared" si="77"/>
        <v>0</v>
      </c>
      <c r="AF380" s="173">
        <f t="shared" si="78"/>
        <v>0</v>
      </c>
      <c r="AG380" s="173">
        <f t="shared" si="79"/>
        <v>0</v>
      </c>
      <c r="AH380" s="173">
        <f t="shared" si="80"/>
        <v>0</v>
      </c>
      <c r="AI380" s="173">
        <f t="shared" si="81"/>
        <v>0</v>
      </c>
      <c r="AJ380" s="173">
        <f t="shared" si="82"/>
        <v>0</v>
      </c>
      <c r="AK380" s="369">
        <f t="shared" si="83"/>
        <v>0</v>
      </c>
      <c r="AL380" s="173"/>
      <c r="AM380" s="173">
        <f t="shared" si="84"/>
        <v>0</v>
      </c>
      <c r="AN380" s="173">
        <f t="shared" si="85"/>
        <v>0</v>
      </c>
      <c r="AO380" s="173">
        <f t="shared" si="86"/>
        <v>0</v>
      </c>
      <c r="AP380" s="173">
        <f t="shared" si="87"/>
        <v>0</v>
      </c>
      <c r="AQ380" s="173">
        <f t="shared" si="88"/>
        <v>0</v>
      </c>
      <c r="AR380" s="173">
        <f t="shared" si="89"/>
        <v>0</v>
      </c>
      <c r="AS380" s="374">
        <f t="shared" si="90"/>
        <v>0</v>
      </c>
    </row>
    <row r="381" spans="2:45" ht="16.5" hidden="1" thickBot="1">
      <c r="B381" s="445"/>
      <c r="C381" s="350">
        <v>18</v>
      </c>
      <c r="D381" s="108"/>
      <c r="E381" s="257"/>
      <c r="F381" s="109"/>
      <c r="G381" s="131"/>
      <c r="H381" s="131"/>
      <c r="I381" s="116" t="s">
        <v>38</v>
      </c>
      <c r="J381" s="153"/>
      <c r="K381" s="154"/>
      <c r="L381" s="155"/>
      <c r="M381" s="147"/>
      <c r="N381" s="419"/>
      <c r="O381" s="420"/>
      <c r="P381" s="420"/>
      <c r="Q381" s="420"/>
      <c r="R381" s="420"/>
      <c r="S381" s="420"/>
      <c r="T381" s="420"/>
      <c r="U381" s="420"/>
      <c r="V381" s="420"/>
      <c r="W381" s="420"/>
      <c r="X381" s="420"/>
      <c r="Y381" s="420"/>
      <c r="Z381" s="419">
        <f>SUM(N381,P381,R381,T381,V381,X381,-AK381)</f>
        <v>0</v>
      </c>
      <c r="AA381" s="420">
        <f>SUM(O381,Q381,S381,U381,W381,Y381,-AS381)</f>
        <v>0</v>
      </c>
      <c r="AB381" s="421">
        <f>SUM(Z381:AA381)</f>
        <v>0</v>
      </c>
      <c r="AD381">
        <f t="shared" si="76"/>
        <v>0</v>
      </c>
      <c r="AE381" s="375">
        <f t="shared" si="77"/>
        <v>0</v>
      </c>
      <c r="AF381" s="173">
        <f t="shared" si="78"/>
        <v>0</v>
      </c>
      <c r="AG381" s="173">
        <f t="shared" si="79"/>
        <v>0</v>
      </c>
      <c r="AH381" s="173">
        <f t="shared" si="80"/>
        <v>0</v>
      </c>
      <c r="AI381" s="173">
        <f t="shared" si="81"/>
        <v>0</v>
      </c>
      <c r="AJ381" s="173">
        <f t="shared" si="82"/>
        <v>0</v>
      </c>
      <c r="AK381" s="369">
        <f t="shared" si="83"/>
        <v>0</v>
      </c>
      <c r="AL381" s="173"/>
      <c r="AM381" s="173">
        <f t="shared" si="84"/>
        <v>0</v>
      </c>
      <c r="AN381" s="173">
        <f t="shared" si="85"/>
        <v>0</v>
      </c>
      <c r="AO381" s="173">
        <f t="shared" si="86"/>
        <v>0</v>
      </c>
      <c r="AP381" s="173">
        <f t="shared" si="87"/>
        <v>0</v>
      </c>
      <c r="AQ381" s="173">
        <f t="shared" si="88"/>
        <v>0</v>
      </c>
      <c r="AR381" s="173">
        <f t="shared" si="89"/>
        <v>0</v>
      </c>
      <c r="AS381" s="374">
        <f t="shared" si="90"/>
        <v>0</v>
      </c>
    </row>
    <row r="382" spans="2:45" ht="16.5" hidden="1" thickBot="1">
      <c r="B382" s="445"/>
      <c r="C382" s="350">
        <v>19</v>
      </c>
      <c r="D382" s="108"/>
      <c r="E382" s="257"/>
      <c r="F382" s="109"/>
      <c r="G382" s="131"/>
      <c r="H382" s="131"/>
      <c r="I382" s="116" t="s">
        <v>38</v>
      </c>
      <c r="J382" s="153"/>
      <c r="K382" s="154"/>
      <c r="L382" s="155"/>
      <c r="M382" s="147"/>
      <c r="N382" s="419"/>
      <c r="O382" s="420"/>
      <c r="P382" s="420"/>
      <c r="Q382" s="420"/>
      <c r="R382" s="420"/>
      <c r="S382" s="420"/>
      <c r="T382" s="420"/>
      <c r="U382" s="420"/>
      <c r="V382" s="420"/>
      <c r="W382" s="420"/>
      <c r="X382" s="420"/>
      <c r="Y382" s="420"/>
      <c r="Z382" s="419">
        <f>SUM(N382,P382,R382,T382,V382,X382,-AK382)</f>
        <v>0</v>
      </c>
      <c r="AA382" s="420">
        <f>SUM(O382,Q382,S382,U382,W382,Y382,-AS382)</f>
        <v>0</v>
      </c>
      <c r="AB382" s="421">
        <f>SUM(Z382:AA382)</f>
        <v>0</v>
      </c>
      <c r="AD382">
        <f t="shared" si="76"/>
        <v>0</v>
      </c>
      <c r="AE382" s="375">
        <f t="shared" si="77"/>
        <v>0</v>
      </c>
      <c r="AF382" s="173">
        <f t="shared" si="78"/>
        <v>0</v>
      </c>
      <c r="AG382" s="173">
        <f t="shared" si="79"/>
        <v>0</v>
      </c>
      <c r="AH382" s="173">
        <f t="shared" si="80"/>
        <v>0</v>
      </c>
      <c r="AI382" s="173">
        <f t="shared" si="81"/>
        <v>0</v>
      </c>
      <c r="AJ382" s="173">
        <f t="shared" si="82"/>
        <v>0</v>
      </c>
      <c r="AK382" s="369">
        <f t="shared" si="83"/>
        <v>0</v>
      </c>
      <c r="AL382" s="173"/>
      <c r="AM382" s="173">
        <f t="shared" si="84"/>
        <v>0</v>
      </c>
      <c r="AN382" s="173">
        <f t="shared" si="85"/>
        <v>0</v>
      </c>
      <c r="AO382" s="173">
        <f t="shared" si="86"/>
        <v>0</v>
      </c>
      <c r="AP382" s="173">
        <f t="shared" si="87"/>
        <v>0</v>
      </c>
      <c r="AQ382" s="173">
        <f t="shared" si="88"/>
        <v>0</v>
      </c>
      <c r="AR382" s="173">
        <f t="shared" si="89"/>
        <v>0</v>
      </c>
      <c r="AS382" s="374">
        <f t="shared" si="90"/>
        <v>0</v>
      </c>
    </row>
    <row r="383" spans="2:45" ht="18" hidden="1" thickBot="1">
      <c r="B383" s="445"/>
      <c r="C383" s="350">
        <v>20</v>
      </c>
      <c r="D383" s="108"/>
      <c r="E383" s="257"/>
      <c r="F383" s="109"/>
      <c r="G383" s="131"/>
      <c r="H383" s="131"/>
      <c r="I383" s="116" t="s">
        <v>38</v>
      </c>
      <c r="J383" s="153"/>
      <c r="K383" s="154"/>
      <c r="L383" s="155"/>
      <c r="M383" s="147"/>
      <c r="N383" s="419"/>
      <c r="O383" s="420"/>
      <c r="P383" s="420"/>
      <c r="Q383" s="420"/>
      <c r="R383" s="420"/>
      <c r="S383" s="420"/>
      <c r="T383" s="420"/>
      <c r="U383" s="420"/>
      <c r="V383" s="420"/>
      <c r="W383" s="420"/>
      <c r="X383" s="420"/>
      <c r="Y383" s="420"/>
      <c r="Z383" s="419">
        <f>SUM(N383,P383,R383,T383,V383,X383,-AK383)</f>
        <v>0</v>
      </c>
      <c r="AA383" s="420">
        <f>SUM(O383,Q383,S383,U383,W383,Y383,-AS383)</f>
        <v>0</v>
      </c>
      <c r="AB383" s="421">
        <f>SUM(Z383:AA383)</f>
        <v>0</v>
      </c>
      <c r="AD383">
        <f t="shared" si="76"/>
        <v>0</v>
      </c>
      <c r="AE383" s="375">
        <f t="shared" si="77"/>
        <v>0</v>
      </c>
      <c r="AF383" s="173">
        <f t="shared" si="78"/>
        <v>0</v>
      </c>
      <c r="AG383" s="173">
        <f t="shared" si="79"/>
        <v>0</v>
      </c>
      <c r="AH383" s="173">
        <f t="shared" si="80"/>
        <v>0</v>
      </c>
      <c r="AI383" s="173">
        <f t="shared" si="81"/>
        <v>0</v>
      </c>
      <c r="AJ383" s="173">
        <f t="shared" si="82"/>
        <v>0</v>
      </c>
      <c r="AK383" s="369">
        <f t="shared" si="83"/>
        <v>0</v>
      </c>
      <c r="AL383" s="173"/>
      <c r="AM383" s="173">
        <f t="shared" si="84"/>
        <v>0</v>
      </c>
      <c r="AN383" s="173">
        <f t="shared" si="85"/>
        <v>0</v>
      </c>
      <c r="AO383" s="173">
        <f t="shared" si="86"/>
        <v>0</v>
      </c>
      <c r="AP383" s="173">
        <f t="shared" si="87"/>
        <v>0</v>
      </c>
      <c r="AQ383" s="173">
        <f t="shared" si="88"/>
        <v>0</v>
      </c>
      <c r="AR383" s="173">
        <f t="shared" si="89"/>
        <v>0</v>
      </c>
      <c r="AS383" s="374">
        <f t="shared" si="90"/>
        <v>0</v>
      </c>
    </row>
    <row r="384" spans="2:45" ht="16.5" hidden="1" thickBot="1">
      <c r="B384" s="445"/>
      <c r="C384" s="350">
        <v>21</v>
      </c>
      <c r="D384" s="108"/>
      <c r="E384" s="257"/>
      <c r="F384" s="109"/>
      <c r="G384" s="131"/>
      <c r="H384" s="131"/>
      <c r="I384" s="116" t="s">
        <v>38</v>
      </c>
      <c r="J384" s="153"/>
      <c r="K384" s="154"/>
      <c r="L384" s="155"/>
      <c r="M384" s="147"/>
      <c r="N384" s="487"/>
      <c r="O384" s="488"/>
      <c r="P384" s="420"/>
      <c r="Q384" s="420"/>
      <c r="R384" s="420"/>
      <c r="S384" s="420"/>
      <c r="T384" s="420"/>
      <c r="U384" s="420"/>
      <c r="V384" s="420"/>
      <c r="W384" s="420"/>
      <c r="X384" s="420"/>
      <c r="Y384" s="420"/>
      <c r="Z384" s="419">
        <f>SUM(N384,P384,R384,T384,V384,X384,-AK384)</f>
        <v>0</v>
      </c>
      <c r="AA384" s="420">
        <f>SUM(O384,Q384,S384,U384,W384,Y384,-AS384)</f>
        <v>0</v>
      </c>
      <c r="AB384" s="421">
        <f>SUM(Z384:AA384)</f>
        <v>0</v>
      </c>
      <c r="AD384">
        <f t="shared" si="76"/>
        <v>0</v>
      </c>
      <c r="AE384" s="375">
        <f t="shared" si="77"/>
        <v>0</v>
      </c>
      <c r="AF384" s="173">
        <f t="shared" si="78"/>
        <v>0</v>
      </c>
      <c r="AG384" s="173">
        <f t="shared" si="79"/>
        <v>0</v>
      </c>
      <c r="AH384" s="173">
        <f t="shared" si="80"/>
        <v>0</v>
      </c>
      <c r="AI384" s="173">
        <f t="shared" si="81"/>
        <v>0</v>
      </c>
      <c r="AJ384" s="173">
        <f t="shared" si="82"/>
        <v>0</v>
      </c>
      <c r="AK384" s="369">
        <f t="shared" si="83"/>
        <v>0</v>
      </c>
      <c r="AL384" s="173"/>
      <c r="AM384" s="173">
        <f t="shared" si="84"/>
        <v>0</v>
      </c>
      <c r="AN384" s="173">
        <f t="shared" si="85"/>
        <v>0</v>
      </c>
      <c r="AO384" s="173">
        <f t="shared" si="86"/>
        <v>0</v>
      </c>
      <c r="AP384" s="173">
        <f t="shared" si="87"/>
        <v>0</v>
      </c>
      <c r="AQ384" s="173">
        <f t="shared" si="88"/>
        <v>0</v>
      </c>
      <c r="AR384" s="173">
        <f t="shared" si="89"/>
        <v>0</v>
      </c>
      <c r="AS384" s="374">
        <f t="shared" si="90"/>
        <v>0</v>
      </c>
    </row>
    <row r="385" spans="2:45" ht="18" hidden="1" thickBot="1">
      <c r="B385" s="445"/>
      <c r="C385" s="350">
        <v>22</v>
      </c>
      <c r="D385" s="108"/>
      <c r="E385" s="257"/>
      <c r="F385" s="109"/>
      <c r="G385" s="131"/>
      <c r="H385" s="131"/>
      <c r="I385" s="116" t="s">
        <v>38</v>
      </c>
      <c r="J385" s="153"/>
      <c r="K385" s="154"/>
      <c r="L385" s="155"/>
      <c r="M385" s="147"/>
      <c r="N385" s="487"/>
      <c r="O385" s="488"/>
      <c r="P385" s="420"/>
      <c r="Q385" s="420"/>
      <c r="R385" s="420"/>
      <c r="S385" s="420"/>
      <c r="T385" s="420"/>
      <c r="U385" s="420"/>
      <c r="V385" s="420"/>
      <c r="W385" s="420"/>
      <c r="X385" s="420"/>
      <c r="Y385" s="420"/>
      <c r="Z385" s="419">
        <f>SUM(N385,P385,R385,T385,V385,X385,-AK385)</f>
        <v>0</v>
      </c>
      <c r="AA385" s="420">
        <f>SUM(O385,Q385,S385,U385,W385,Y385,-AS385)</f>
        <v>0</v>
      </c>
      <c r="AB385" s="421">
        <f>SUM(Z385:AA385)</f>
        <v>0</v>
      </c>
      <c r="AD385">
        <f t="shared" si="76"/>
        <v>0</v>
      </c>
      <c r="AE385" s="375">
        <f t="shared" si="77"/>
        <v>0</v>
      </c>
      <c r="AF385" s="173">
        <f t="shared" si="78"/>
        <v>0</v>
      </c>
      <c r="AG385" s="173">
        <f t="shared" si="79"/>
        <v>0</v>
      </c>
      <c r="AH385" s="173">
        <f t="shared" si="80"/>
        <v>0</v>
      </c>
      <c r="AI385" s="173">
        <f t="shared" si="81"/>
        <v>0</v>
      </c>
      <c r="AJ385" s="173">
        <f t="shared" si="82"/>
        <v>0</v>
      </c>
      <c r="AK385" s="369">
        <f t="shared" si="83"/>
        <v>0</v>
      </c>
      <c r="AL385" s="173"/>
      <c r="AM385" s="173">
        <f t="shared" si="84"/>
        <v>0</v>
      </c>
      <c r="AN385" s="173">
        <f t="shared" si="85"/>
        <v>0</v>
      </c>
      <c r="AO385" s="173">
        <f t="shared" si="86"/>
        <v>0</v>
      </c>
      <c r="AP385" s="173">
        <f t="shared" si="87"/>
        <v>0</v>
      </c>
      <c r="AQ385" s="173">
        <f t="shared" si="88"/>
        <v>0</v>
      </c>
      <c r="AR385" s="173">
        <f t="shared" si="89"/>
        <v>0</v>
      </c>
      <c r="AS385" s="374">
        <f t="shared" si="90"/>
        <v>0</v>
      </c>
    </row>
    <row r="386" spans="2:45" ht="18" hidden="1" thickBot="1">
      <c r="B386" s="445"/>
      <c r="C386" s="350">
        <v>23</v>
      </c>
      <c r="D386" s="108"/>
      <c r="E386" s="257"/>
      <c r="F386" s="109"/>
      <c r="G386" s="131"/>
      <c r="H386" s="131"/>
      <c r="I386" s="116" t="s">
        <v>38</v>
      </c>
      <c r="J386" s="153"/>
      <c r="K386" s="154"/>
      <c r="L386" s="155"/>
      <c r="M386" s="147"/>
      <c r="N386" s="487"/>
      <c r="O386" s="488"/>
      <c r="P386" s="420"/>
      <c r="Q386" s="420"/>
      <c r="R386" s="420"/>
      <c r="S386" s="420"/>
      <c r="T386" s="420"/>
      <c r="U386" s="420"/>
      <c r="V386" s="420"/>
      <c r="W386" s="420"/>
      <c r="X386" s="420"/>
      <c r="Y386" s="420"/>
      <c r="Z386" s="419">
        <f>SUM(N386,P386,R386,T386,V386,X386,-AK386)</f>
        <v>0</v>
      </c>
      <c r="AA386" s="420">
        <f>SUM(O386,Q386,S386,U386,W386,Y386,-AS386)</f>
        <v>0</v>
      </c>
      <c r="AB386" s="421">
        <f>SUM(Z386:AA386)</f>
        <v>0</v>
      </c>
      <c r="AD386">
        <f t="shared" si="76"/>
        <v>0</v>
      </c>
      <c r="AE386" s="375">
        <f t="shared" si="77"/>
        <v>0</v>
      </c>
      <c r="AF386" s="173">
        <f t="shared" si="78"/>
        <v>0</v>
      </c>
      <c r="AG386" s="173">
        <f t="shared" si="79"/>
        <v>0</v>
      </c>
      <c r="AH386" s="173">
        <f t="shared" si="80"/>
        <v>0</v>
      </c>
      <c r="AI386" s="173">
        <f t="shared" si="81"/>
        <v>0</v>
      </c>
      <c r="AJ386" s="173">
        <f t="shared" si="82"/>
        <v>0</v>
      </c>
      <c r="AK386" s="369">
        <f t="shared" si="83"/>
        <v>0</v>
      </c>
      <c r="AL386" s="173"/>
      <c r="AM386" s="173">
        <f t="shared" si="84"/>
        <v>0</v>
      </c>
      <c r="AN386" s="173">
        <f t="shared" si="85"/>
        <v>0</v>
      </c>
      <c r="AO386" s="173">
        <f t="shared" si="86"/>
        <v>0</v>
      </c>
      <c r="AP386" s="173">
        <f t="shared" si="87"/>
        <v>0</v>
      </c>
      <c r="AQ386" s="173">
        <f t="shared" si="88"/>
        <v>0</v>
      </c>
      <c r="AR386" s="173">
        <f t="shared" si="89"/>
        <v>0</v>
      </c>
      <c r="AS386" s="374">
        <f t="shared" si="90"/>
        <v>0</v>
      </c>
    </row>
    <row r="387" spans="2:45" ht="18" hidden="1" thickBot="1">
      <c r="B387" s="445"/>
      <c r="C387" s="350">
        <v>24</v>
      </c>
      <c r="D387" s="108"/>
      <c r="E387" s="257"/>
      <c r="F387" s="109"/>
      <c r="G387" s="131"/>
      <c r="H387" s="131"/>
      <c r="I387" s="116" t="s">
        <v>38</v>
      </c>
      <c r="J387" s="153"/>
      <c r="K387" s="154"/>
      <c r="L387" s="155"/>
      <c r="M387" s="147"/>
      <c r="N387" s="487"/>
      <c r="O387" s="488"/>
      <c r="P387" s="420"/>
      <c r="Q387" s="420"/>
      <c r="R387" s="420"/>
      <c r="S387" s="420"/>
      <c r="T387" s="420"/>
      <c r="U387" s="420"/>
      <c r="V387" s="420"/>
      <c r="W387" s="420"/>
      <c r="X387" s="420"/>
      <c r="Y387" s="420"/>
      <c r="Z387" s="419">
        <f>SUM(N387,P387,R387,T387,V387,X387,-AK387)</f>
        <v>0</v>
      </c>
      <c r="AA387" s="420">
        <f>SUM(O387,Q387,S387,U387,W387,Y387,-AS387)</f>
        <v>0</v>
      </c>
      <c r="AB387" s="421">
        <f>SUM(Z387:AA387)</f>
        <v>0</v>
      </c>
      <c r="AD387">
        <f t="shared" si="76"/>
        <v>0</v>
      </c>
      <c r="AE387" s="375">
        <f t="shared" si="77"/>
        <v>0</v>
      </c>
      <c r="AF387" s="173">
        <f t="shared" si="78"/>
        <v>0</v>
      </c>
      <c r="AG387" s="173">
        <f t="shared" si="79"/>
        <v>0</v>
      </c>
      <c r="AH387" s="173">
        <f t="shared" si="80"/>
        <v>0</v>
      </c>
      <c r="AI387" s="173">
        <f t="shared" si="81"/>
        <v>0</v>
      </c>
      <c r="AJ387" s="173">
        <f t="shared" si="82"/>
        <v>0</v>
      </c>
      <c r="AK387" s="369">
        <f t="shared" si="83"/>
        <v>0</v>
      </c>
      <c r="AL387" s="173"/>
      <c r="AM387" s="173">
        <f t="shared" si="84"/>
        <v>0</v>
      </c>
      <c r="AN387" s="173">
        <f t="shared" si="85"/>
        <v>0</v>
      </c>
      <c r="AO387" s="173">
        <f t="shared" si="86"/>
        <v>0</v>
      </c>
      <c r="AP387" s="173">
        <f t="shared" si="87"/>
        <v>0</v>
      </c>
      <c r="AQ387" s="173">
        <f t="shared" si="88"/>
        <v>0</v>
      </c>
      <c r="AR387" s="173">
        <f t="shared" si="89"/>
        <v>0</v>
      </c>
      <c r="AS387" s="374">
        <f t="shared" si="90"/>
        <v>0</v>
      </c>
    </row>
    <row r="388" spans="2:45" ht="18" hidden="1" thickBot="1">
      <c r="B388" s="445"/>
      <c r="C388" s="350">
        <v>25</v>
      </c>
      <c r="D388" s="108"/>
      <c r="E388" s="257"/>
      <c r="F388" s="109"/>
      <c r="G388" s="131"/>
      <c r="H388" s="131"/>
      <c r="I388" s="116" t="s">
        <v>38</v>
      </c>
      <c r="J388" s="153"/>
      <c r="K388" s="154"/>
      <c r="L388" s="155"/>
      <c r="M388" s="147"/>
      <c r="N388" s="487"/>
      <c r="O388" s="488"/>
      <c r="P388" s="420"/>
      <c r="Q388" s="420"/>
      <c r="R388" s="420"/>
      <c r="S388" s="420"/>
      <c r="T388" s="420"/>
      <c r="U388" s="420"/>
      <c r="V388" s="420"/>
      <c r="W388" s="420"/>
      <c r="X388" s="420"/>
      <c r="Y388" s="420"/>
      <c r="Z388" s="419">
        <f>SUM(N388,P388,R388,T388,V388,X388,-AK388)</f>
        <v>0</v>
      </c>
      <c r="AA388" s="420">
        <f>SUM(O388,Q388,S388,U388,W388,Y388,-AS388)</f>
        <v>0</v>
      </c>
      <c r="AB388" s="421">
        <f>SUM(Z388:AA388)</f>
        <v>0</v>
      </c>
      <c r="AD388">
        <f t="shared" si="76"/>
        <v>0</v>
      </c>
      <c r="AE388" s="375">
        <f t="shared" si="77"/>
        <v>0</v>
      </c>
      <c r="AF388" s="173">
        <f t="shared" si="78"/>
        <v>0</v>
      </c>
      <c r="AG388" s="173">
        <f t="shared" si="79"/>
        <v>0</v>
      </c>
      <c r="AH388" s="173">
        <f t="shared" si="80"/>
        <v>0</v>
      </c>
      <c r="AI388" s="173">
        <f t="shared" si="81"/>
        <v>0</v>
      </c>
      <c r="AJ388" s="173">
        <f t="shared" si="82"/>
        <v>0</v>
      </c>
      <c r="AK388" s="369">
        <f t="shared" si="83"/>
        <v>0</v>
      </c>
      <c r="AL388" s="173"/>
      <c r="AM388" s="173">
        <f t="shared" si="84"/>
        <v>0</v>
      </c>
      <c r="AN388" s="173">
        <f t="shared" si="85"/>
        <v>0</v>
      </c>
      <c r="AO388" s="173">
        <f t="shared" si="86"/>
        <v>0</v>
      </c>
      <c r="AP388" s="173">
        <f t="shared" si="87"/>
        <v>0</v>
      </c>
      <c r="AQ388" s="173">
        <f t="shared" si="88"/>
        <v>0</v>
      </c>
      <c r="AR388" s="173">
        <f t="shared" si="89"/>
        <v>0</v>
      </c>
      <c r="AS388" s="374">
        <f t="shared" si="90"/>
        <v>0</v>
      </c>
    </row>
    <row r="389" spans="2:45" ht="18" hidden="1" thickBot="1">
      <c r="B389" s="445"/>
      <c r="C389" s="350">
        <v>26</v>
      </c>
      <c r="D389" s="108"/>
      <c r="E389" s="257"/>
      <c r="F389" s="109"/>
      <c r="G389" s="131"/>
      <c r="H389" s="131"/>
      <c r="I389" s="116" t="s">
        <v>38</v>
      </c>
      <c r="J389" s="153"/>
      <c r="K389" s="154"/>
      <c r="L389" s="155"/>
      <c r="M389" s="147"/>
      <c r="N389" s="487"/>
      <c r="O389" s="488"/>
      <c r="P389" s="420"/>
      <c r="Q389" s="420"/>
      <c r="R389" s="420"/>
      <c r="S389" s="420"/>
      <c r="T389" s="420"/>
      <c r="U389" s="420"/>
      <c r="V389" s="420"/>
      <c r="W389" s="420"/>
      <c r="X389" s="420"/>
      <c r="Y389" s="420"/>
      <c r="Z389" s="419">
        <f>SUM(N389,P389,R389,T389,V389,X389,-AK389)</f>
        <v>0</v>
      </c>
      <c r="AA389" s="420">
        <f>SUM(O389,Q389,S389,U389,W389,Y389,-AS389)</f>
        <v>0</v>
      </c>
      <c r="AB389" s="421">
        <f>SUM(Z389:AA389)</f>
        <v>0</v>
      </c>
      <c r="AD389">
        <f t="shared" si="76"/>
        <v>0</v>
      </c>
      <c r="AE389" s="375">
        <f aca="true" t="shared" si="91" ref="AE389:AE452">N389</f>
        <v>0</v>
      </c>
      <c r="AF389" s="173">
        <f aca="true" t="shared" si="92" ref="AF389:AF452">P389</f>
        <v>0</v>
      </c>
      <c r="AG389" s="173">
        <f aca="true" t="shared" si="93" ref="AG389:AG452">R389</f>
        <v>0</v>
      </c>
      <c r="AH389" s="173">
        <f aca="true" t="shared" si="94" ref="AH389:AH452">T389</f>
        <v>0</v>
      </c>
      <c r="AI389" s="173">
        <f aca="true" t="shared" si="95" ref="AI389:AI452">V389</f>
        <v>0</v>
      </c>
      <c r="AJ389" s="173">
        <f aca="true" t="shared" si="96" ref="AJ389:AJ452">X389</f>
        <v>0</v>
      </c>
      <c r="AK389" s="369">
        <f aca="true" t="shared" si="97" ref="AK389:AK452">SMALL(AE389:AI389,1)</f>
        <v>0</v>
      </c>
      <c r="AL389" s="173"/>
      <c r="AM389" s="173">
        <f aca="true" t="shared" si="98" ref="AM389:AM452">O389</f>
        <v>0</v>
      </c>
      <c r="AN389" s="173">
        <f aca="true" t="shared" si="99" ref="AN389:AN452">Q389</f>
        <v>0</v>
      </c>
      <c r="AO389" s="173">
        <f aca="true" t="shared" si="100" ref="AO389:AO452">S389</f>
        <v>0</v>
      </c>
      <c r="AP389" s="173">
        <f aca="true" t="shared" si="101" ref="AP389:AP452">U389</f>
        <v>0</v>
      </c>
      <c r="AQ389" s="173">
        <f aca="true" t="shared" si="102" ref="AQ389:AQ452">W389</f>
        <v>0</v>
      </c>
      <c r="AR389" s="173">
        <f aca="true" t="shared" si="103" ref="AR389:AR452">Y389</f>
        <v>0</v>
      </c>
      <c r="AS389" s="374">
        <f aca="true" t="shared" si="104" ref="AS389:AS452">SMALL(AM389:AQ389,1)</f>
        <v>0</v>
      </c>
    </row>
    <row r="390" spans="2:45" ht="18" hidden="1" thickBot="1">
      <c r="B390" s="445"/>
      <c r="C390" s="350">
        <v>27</v>
      </c>
      <c r="D390" s="108"/>
      <c r="E390" s="257"/>
      <c r="F390" s="109"/>
      <c r="G390" s="131"/>
      <c r="H390" s="131"/>
      <c r="I390" s="116" t="s">
        <v>38</v>
      </c>
      <c r="J390" s="153"/>
      <c r="K390" s="154"/>
      <c r="L390" s="155"/>
      <c r="M390" s="147"/>
      <c r="N390" s="487"/>
      <c r="O390" s="488"/>
      <c r="P390" s="420"/>
      <c r="Q390" s="420"/>
      <c r="R390" s="420"/>
      <c r="S390" s="420"/>
      <c r="T390" s="420"/>
      <c r="U390" s="420"/>
      <c r="V390" s="420"/>
      <c r="W390" s="420"/>
      <c r="X390" s="420"/>
      <c r="Y390" s="420"/>
      <c r="Z390" s="419">
        <f>SUM(N390,P390,R390,T390,V390,X390,-AK390)</f>
        <v>0</v>
      </c>
      <c r="AA390" s="420">
        <f>SUM(O390,Q390,S390,U390,W390,Y390,-AS390)</f>
        <v>0</v>
      </c>
      <c r="AB390" s="421">
        <f>SUM(Z390:AA390)</f>
        <v>0</v>
      </c>
      <c r="AD390">
        <f t="shared" si="76"/>
        <v>0</v>
      </c>
      <c r="AE390" s="375">
        <f t="shared" si="91"/>
        <v>0</v>
      </c>
      <c r="AF390" s="173">
        <f t="shared" si="92"/>
        <v>0</v>
      </c>
      <c r="AG390" s="173">
        <f t="shared" si="93"/>
        <v>0</v>
      </c>
      <c r="AH390" s="173">
        <f t="shared" si="94"/>
        <v>0</v>
      </c>
      <c r="AI390" s="173">
        <f t="shared" si="95"/>
        <v>0</v>
      </c>
      <c r="AJ390" s="173">
        <f t="shared" si="96"/>
        <v>0</v>
      </c>
      <c r="AK390" s="369">
        <f t="shared" si="97"/>
        <v>0</v>
      </c>
      <c r="AL390" s="173"/>
      <c r="AM390" s="173">
        <f t="shared" si="98"/>
        <v>0</v>
      </c>
      <c r="AN390" s="173">
        <f t="shared" si="99"/>
        <v>0</v>
      </c>
      <c r="AO390" s="173">
        <f t="shared" si="100"/>
        <v>0</v>
      </c>
      <c r="AP390" s="173">
        <f t="shared" si="101"/>
        <v>0</v>
      </c>
      <c r="AQ390" s="173">
        <f t="shared" si="102"/>
        <v>0</v>
      </c>
      <c r="AR390" s="173">
        <f t="shared" si="103"/>
        <v>0</v>
      </c>
      <c r="AS390" s="374">
        <f t="shared" si="104"/>
        <v>0</v>
      </c>
    </row>
    <row r="391" spans="2:45" ht="18" hidden="1" thickBot="1">
      <c r="B391" s="445"/>
      <c r="C391" s="350">
        <v>28</v>
      </c>
      <c r="D391" s="108"/>
      <c r="E391" s="257"/>
      <c r="F391" s="109"/>
      <c r="G391" s="131"/>
      <c r="H391" s="131"/>
      <c r="I391" s="116" t="s">
        <v>38</v>
      </c>
      <c r="J391" s="153"/>
      <c r="K391" s="154"/>
      <c r="L391" s="155"/>
      <c r="M391" s="147"/>
      <c r="N391" s="487"/>
      <c r="O391" s="488"/>
      <c r="P391" s="420"/>
      <c r="Q391" s="420"/>
      <c r="R391" s="420"/>
      <c r="S391" s="420"/>
      <c r="T391" s="420"/>
      <c r="U391" s="420"/>
      <c r="V391" s="420"/>
      <c r="W391" s="420"/>
      <c r="X391" s="420"/>
      <c r="Y391" s="420"/>
      <c r="Z391" s="419">
        <f>SUM(N391,P391,R391,T391,V391,X391,-AK391)</f>
        <v>0</v>
      </c>
      <c r="AA391" s="420">
        <f>SUM(O391,Q391,S391,U391,W391,Y391,-AS391)</f>
        <v>0</v>
      </c>
      <c r="AB391" s="421">
        <f>SUM(Z391:AA391)</f>
        <v>0</v>
      </c>
      <c r="AD391">
        <f t="shared" si="76"/>
        <v>0</v>
      </c>
      <c r="AE391" s="375">
        <f t="shared" si="91"/>
        <v>0</v>
      </c>
      <c r="AF391" s="173">
        <f t="shared" si="92"/>
        <v>0</v>
      </c>
      <c r="AG391" s="173">
        <f t="shared" si="93"/>
        <v>0</v>
      </c>
      <c r="AH391" s="173">
        <f t="shared" si="94"/>
        <v>0</v>
      </c>
      <c r="AI391" s="173">
        <f t="shared" si="95"/>
        <v>0</v>
      </c>
      <c r="AJ391" s="173">
        <f t="shared" si="96"/>
        <v>0</v>
      </c>
      <c r="AK391" s="369">
        <f t="shared" si="97"/>
        <v>0</v>
      </c>
      <c r="AL391" s="173"/>
      <c r="AM391" s="173">
        <f t="shared" si="98"/>
        <v>0</v>
      </c>
      <c r="AN391" s="173">
        <f t="shared" si="99"/>
        <v>0</v>
      </c>
      <c r="AO391" s="173">
        <f t="shared" si="100"/>
        <v>0</v>
      </c>
      <c r="AP391" s="173">
        <f t="shared" si="101"/>
        <v>0</v>
      </c>
      <c r="AQ391" s="173">
        <f t="shared" si="102"/>
        <v>0</v>
      </c>
      <c r="AR391" s="173">
        <f t="shared" si="103"/>
        <v>0</v>
      </c>
      <c r="AS391" s="374">
        <f t="shared" si="104"/>
        <v>0</v>
      </c>
    </row>
    <row r="392" spans="2:45" ht="18" hidden="1" thickBot="1">
      <c r="B392" s="445"/>
      <c r="C392" s="350">
        <v>29</v>
      </c>
      <c r="D392" s="108"/>
      <c r="E392" s="257"/>
      <c r="F392" s="109"/>
      <c r="G392" s="131"/>
      <c r="H392" s="131"/>
      <c r="I392" s="116" t="s">
        <v>38</v>
      </c>
      <c r="J392" s="153"/>
      <c r="K392" s="154"/>
      <c r="L392" s="155"/>
      <c r="M392" s="147"/>
      <c r="N392" s="487"/>
      <c r="O392" s="488"/>
      <c r="P392" s="420"/>
      <c r="Q392" s="420"/>
      <c r="R392" s="420"/>
      <c r="S392" s="420"/>
      <c r="T392" s="420"/>
      <c r="U392" s="420"/>
      <c r="V392" s="420"/>
      <c r="W392" s="420"/>
      <c r="X392" s="420"/>
      <c r="Y392" s="420"/>
      <c r="Z392" s="419">
        <f>SUM(N392,P392,R392,T392,V392,X392,-AK392)</f>
        <v>0</v>
      </c>
      <c r="AA392" s="420">
        <f>SUM(O392,Q392,S392,U392,W392,Y392,-AS392)</f>
        <v>0</v>
      </c>
      <c r="AB392" s="421">
        <f>SUM(Z392:AA392)</f>
        <v>0</v>
      </c>
      <c r="AD392">
        <f t="shared" si="76"/>
        <v>0</v>
      </c>
      <c r="AE392" s="375">
        <f t="shared" si="91"/>
        <v>0</v>
      </c>
      <c r="AF392" s="173">
        <f t="shared" si="92"/>
        <v>0</v>
      </c>
      <c r="AG392" s="173">
        <f t="shared" si="93"/>
        <v>0</v>
      </c>
      <c r="AH392" s="173">
        <f t="shared" si="94"/>
        <v>0</v>
      </c>
      <c r="AI392" s="173">
        <f t="shared" si="95"/>
        <v>0</v>
      </c>
      <c r="AJ392" s="173">
        <f t="shared" si="96"/>
        <v>0</v>
      </c>
      <c r="AK392" s="369">
        <f t="shared" si="97"/>
        <v>0</v>
      </c>
      <c r="AL392" s="173"/>
      <c r="AM392" s="173">
        <f t="shared" si="98"/>
        <v>0</v>
      </c>
      <c r="AN392" s="173">
        <f t="shared" si="99"/>
        <v>0</v>
      </c>
      <c r="AO392" s="173">
        <f t="shared" si="100"/>
        <v>0</v>
      </c>
      <c r="AP392" s="173">
        <f t="shared" si="101"/>
        <v>0</v>
      </c>
      <c r="AQ392" s="173">
        <f t="shared" si="102"/>
        <v>0</v>
      </c>
      <c r="AR392" s="173">
        <f t="shared" si="103"/>
        <v>0</v>
      </c>
      <c r="AS392" s="374">
        <f t="shared" si="104"/>
        <v>0</v>
      </c>
    </row>
    <row r="393" spans="2:45" ht="18" hidden="1" thickBot="1">
      <c r="B393" s="445"/>
      <c r="C393" s="350">
        <v>30</v>
      </c>
      <c r="D393" s="108"/>
      <c r="E393" s="257"/>
      <c r="F393" s="109"/>
      <c r="G393" s="131"/>
      <c r="H393" s="131"/>
      <c r="I393" s="116" t="s">
        <v>38</v>
      </c>
      <c r="J393" s="153"/>
      <c r="K393" s="154"/>
      <c r="L393" s="155"/>
      <c r="M393" s="147"/>
      <c r="N393" s="487"/>
      <c r="O393" s="488"/>
      <c r="P393" s="420"/>
      <c r="Q393" s="420"/>
      <c r="R393" s="420"/>
      <c r="S393" s="420"/>
      <c r="T393" s="420"/>
      <c r="U393" s="420"/>
      <c r="V393" s="420"/>
      <c r="W393" s="420"/>
      <c r="X393" s="420"/>
      <c r="Y393" s="420"/>
      <c r="Z393" s="419">
        <f>SUM(N393,P393,R393,T393,V393,X393,-AK393)</f>
        <v>0</v>
      </c>
      <c r="AA393" s="420">
        <f>SUM(O393,Q393,S393,U393,W393,Y393,-AS393)</f>
        <v>0</v>
      </c>
      <c r="AB393" s="421">
        <f>SUM(Z393:AA393)</f>
        <v>0</v>
      </c>
      <c r="AD393">
        <f t="shared" si="76"/>
        <v>0</v>
      </c>
      <c r="AE393" s="375">
        <f t="shared" si="91"/>
        <v>0</v>
      </c>
      <c r="AF393" s="173">
        <f t="shared" si="92"/>
        <v>0</v>
      </c>
      <c r="AG393" s="173">
        <f t="shared" si="93"/>
        <v>0</v>
      </c>
      <c r="AH393" s="173">
        <f t="shared" si="94"/>
        <v>0</v>
      </c>
      <c r="AI393" s="173">
        <f t="shared" si="95"/>
        <v>0</v>
      </c>
      <c r="AJ393" s="173">
        <f t="shared" si="96"/>
        <v>0</v>
      </c>
      <c r="AK393" s="369">
        <f t="shared" si="97"/>
        <v>0</v>
      </c>
      <c r="AL393" s="173"/>
      <c r="AM393" s="173">
        <f t="shared" si="98"/>
        <v>0</v>
      </c>
      <c r="AN393" s="173">
        <f t="shared" si="99"/>
        <v>0</v>
      </c>
      <c r="AO393" s="173">
        <f t="shared" si="100"/>
        <v>0</v>
      </c>
      <c r="AP393" s="173">
        <f t="shared" si="101"/>
        <v>0</v>
      </c>
      <c r="AQ393" s="173">
        <f t="shared" si="102"/>
        <v>0</v>
      </c>
      <c r="AR393" s="173">
        <f t="shared" si="103"/>
        <v>0</v>
      </c>
      <c r="AS393" s="374">
        <f t="shared" si="104"/>
        <v>0</v>
      </c>
    </row>
    <row r="394" spans="2:45" ht="16.5" hidden="1" thickBot="1">
      <c r="B394" s="445"/>
      <c r="C394" s="350">
        <v>31</v>
      </c>
      <c r="D394" s="108"/>
      <c r="E394" s="257"/>
      <c r="F394" s="109"/>
      <c r="G394" s="131"/>
      <c r="H394" s="131"/>
      <c r="I394" s="116" t="s">
        <v>38</v>
      </c>
      <c r="J394" s="153"/>
      <c r="K394" s="154"/>
      <c r="L394" s="155"/>
      <c r="M394" s="147"/>
      <c r="N394" s="487"/>
      <c r="O394" s="488"/>
      <c r="P394" s="420"/>
      <c r="Q394" s="420"/>
      <c r="R394" s="420"/>
      <c r="S394" s="420"/>
      <c r="T394" s="420"/>
      <c r="U394" s="420"/>
      <c r="V394" s="420"/>
      <c r="W394" s="420"/>
      <c r="X394" s="420"/>
      <c r="Y394" s="420"/>
      <c r="Z394" s="419">
        <f>SUM(N394,P394,R394,T394,V394,X394,-AK394)</f>
        <v>0</v>
      </c>
      <c r="AA394" s="420">
        <f>SUM(O394,Q394,S394,U394,W394,Y394,-AS394)</f>
        <v>0</v>
      </c>
      <c r="AB394" s="421">
        <f>SUM(Z394:AA394)</f>
        <v>0</v>
      </c>
      <c r="AD394">
        <f t="shared" si="76"/>
        <v>0</v>
      </c>
      <c r="AE394" s="375">
        <f t="shared" si="91"/>
        <v>0</v>
      </c>
      <c r="AF394" s="173">
        <f t="shared" si="92"/>
        <v>0</v>
      </c>
      <c r="AG394" s="173">
        <f t="shared" si="93"/>
        <v>0</v>
      </c>
      <c r="AH394" s="173">
        <f t="shared" si="94"/>
        <v>0</v>
      </c>
      <c r="AI394" s="173">
        <f t="shared" si="95"/>
        <v>0</v>
      </c>
      <c r="AJ394" s="173">
        <f t="shared" si="96"/>
        <v>0</v>
      </c>
      <c r="AK394" s="369">
        <f t="shared" si="97"/>
        <v>0</v>
      </c>
      <c r="AL394" s="173"/>
      <c r="AM394" s="173">
        <f t="shared" si="98"/>
        <v>0</v>
      </c>
      <c r="AN394" s="173">
        <f t="shared" si="99"/>
        <v>0</v>
      </c>
      <c r="AO394" s="173">
        <f t="shared" si="100"/>
        <v>0</v>
      </c>
      <c r="AP394" s="173">
        <f t="shared" si="101"/>
        <v>0</v>
      </c>
      <c r="AQ394" s="173">
        <f t="shared" si="102"/>
        <v>0</v>
      </c>
      <c r="AR394" s="173">
        <f t="shared" si="103"/>
        <v>0</v>
      </c>
      <c r="AS394" s="374">
        <f t="shared" si="104"/>
        <v>0</v>
      </c>
    </row>
    <row r="395" spans="2:45" ht="18" hidden="1" thickBot="1">
      <c r="B395" s="445"/>
      <c r="C395" s="350">
        <v>32</v>
      </c>
      <c r="D395" s="108"/>
      <c r="E395" s="257"/>
      <c r="F395" s="109"/>
      <c r="G395" s="131"/>
      <c r="H395" s="131"/>
      <c r="I395" s="116" t="s">
        <v>38</v>
      </c>
      <c r="J395" s="153"/>
      <c r="K395" s="154"/>
      <c r="L395" s="155"/>
      <c r="M395" s="147"/>
      <c r="N395" s="487"/>
      <c r="O395" s="488"/>
      <c r="P395" s="420"/>
      <c r="Q395" s="420"/>
      <c r="R395" s="420"/>
      <c r="S395" s="420"/>
      <c r="T395" s="420"/>
      <c r="U395" s="420"/>
      <c r="V395" s="420"/>
      <c r="W395" s="420"/>
      <c r="X395" s="420"/>
      <c r="Y395" s="420"/>
      <c r="Z395" s="419">
        <f>SUM(N395,P395,R395,T395,V395,X395,-AK395)</f>
        <v>0</v>
      </c>
      <c r="AA395" s="420">
        <f>SUM(O395,Q395,S395,U395,W395,Y395,-AS395)</f>
        <v>0</v>
      </c>
      <c r="AB395" s="421">
        <f>SUM(Z395:AA395)</f>
        <v>0</v>
      </c>
      <c r="AD395">
        <f t="shared" si="76"/>
        <v>0</v>
      </c>
      <c r="AE395" s="375">
        <f t="shared" si="91"/>
        <v>0</v>
      </c>
      <c r="AF395" s="173">
        <f t="shared" si="92"/>
        <v>0</v>
      </c>
      <c r="AG395" s="173">
        <f t="shared" si="93"/>
        <v>0</v>
      </c>
      <c r="AH395" s="173">
        <f t="shared" si="94"/>
        <v>0</v>
      </c>
      <c r="AI395" s="173">
        <f t="shared" si="95"/>
        <v>0</v>
      </c>
      <c r="AJ395" s="173">
        <f t="shared" si="96"/>
        <v>0</v>
      </c>
      <c r="AK395" s="369">
        <f t="shared" si="97"/>
        <v>0</v>
      </c>
      <c r="AL395" s="173"/>
      <c r="AM395" s="173">
        <f t="shared" si="98"/>
        <v>0</v>
      </c>
      <c r="AN395" s="173">
        <f t="shared" si="99"/>
        <v>0</v>
      </c>
      <c r="AO395" s="173">
        <f t="shared" si="100"/>
        <v>0</v>
      </c>
      <c r="AP395" s="173">
        <f t="shared" si="101"/>
        <v>0</v>
      </c>
      <c r="AQ395" s="173">
        <f t="shared" si="102"/>
        <v>0</v>
      </c>
      <c r="AR395" s="173">
        <f t="shared" si="103"/>
        <v>0</v>
      </c>
      <c r="AS395" s="374">
        <f t="shared" si="104"/>
        <v>0</v>
      </c>
    </row>
    <row r="396" spans="2:45" ht="18" hidden="1" thickBot="1">
      <c r="B396" s="445"/>
      <c r="C396" s="350">
        <v>33</v>
      </c>
      <c r="D396" s="108"/>
      <c r="E396" s="257"/>
      <c r="F396" s="109"/>
      <c r="G396" s="131"/>
      <c r="H396" s="131"/>
      <c r="I396" s="116" t="s">
        <v>38</v>
      </c>
      <c r="J396" s="153"/>
      <c r="K396" s="154"/>
      <c r="L396" s="155"/>
      <c r="M396" s="147"/>
      <c r="N396" s="487"/>
      <c r="O396" s="488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19">
        <f>SUM(N396,P396,R396,T396,V396,X396,-AK396)</f>
        <v>0</v>
      </c>
      <c r="AA396" s="420">
        <f>SUM(O396,Q396,S396,U396,W396,Y396,-AS396)</f>
        <v>0</v>
      </c>
      <c r="AB396" s="421">
        <f>SUM(Z396:AA396)</f>
        <v>0</v>
      </c>
      <c r="AD396">
        <f t="shared" si="76"/>
        <v>0</v>
      </c>
      <c r="AE396" s="375">
        <f t="shared" si="91"/>
        <v>0</v>
      </c>
      <c r="AF396" s="173">
        <f t="shared" si="92"/>
        <v>0</v>
      </c>
      <c r="AG396" s="173">
        <f t="shared" si="93"/>
        <v>0</v>
      </c>
      <c r="AH396" s="173">
        <f t="shared" si="94"/>
        <v>0</v>
      </c>
      <c r="AI396" s="173">
        <f t="shared" si="95"/>
        <v>0</v>
      </c>
      <c r="AJ396" s="173">
        <f t="shared" si="96"/>
        <v>0</v>
      </c>
      <c r="AK396" s="369">
        <f t="shared" si="97"/>
        <v>0</v>
      </c>
      <c r="AL396" s="173"/>
      <c r="AM396" s="173">
        <f t="shared" si="98"/>
        <v>0</v>
      </c>
      <c r="AN396" s="173">
        <f t="shared" si="99"/>
        <v>0</v>
      </c>
      <c r="AO396" s="173">
        <f t="shared" si="100"/>
        <v>0</v>
      </c>
      <c r="AP396" s="173">
        <f t="shared" si="101"/>
        <v>0</v>
      </c>
      <c r="AQ396" s="173">
        <f t="shared" si="102"/>
        <v>0</v>
      </c>
      <c r="AR396" s="173">
        <f t="shared" si="103"/>
        <v>0</v>
      </c>
      <c r="AS396" s="374">
        <f t="shared" si="104"/>
        <v>0</v>
      </c>
    </row>
    <row r="397" spans="2:45" ht="18" hidden="1" thickBot="1">
      <c r="B397" s="445"/>
      <c r="C397" s="350">
        <v>34</v>
      </c>
      <c r="D397" s="108"/>
      <c r="E397" s="257"/>
      <c r="F397" s="109"/>
      <c r="G397" s="131"/>
      <c r="H397" s="131"/>
      <c r="I397" s="116" t="s">
        <v>38</v>
      </c>
      <c r="J397" s="153"/>
      <c r="K397" s="154"/>
      <c r="L397" s="155"/>
      <c r="M397" s="147"/>
      <c r="N397" s="487"/>
      <c r="O397" s="488"/>
      <c r="P397" s="420"/>
      <c r="Q397" s="420"/>
      <c r="R397" s="420"/>
      <c r="S397" s="420"/>
      <c r="T397" s="420"/>
      <c r="U397" s="420"/>
      <c r="V397" s="420"/>
      <c r="W397" s="420"/>
      <c r="X397" s="420"/>
      <c r="Y397" s="420"/>
      <c r="Z397" s="419">
        <f>SUM(N397,P397,R397,T397,V397,X397,-AK397)</f>
        <v>0</v>
      </c>
      <c r="AA397" s="420">
        <f>SUM(O397,Q397,S397,U397,W397,Y397,-AS397)</f>
        <v>0</v>
      </c>
      <c r="AB397" s="421">
        <f>SUM(Z397:AA397)</f>
        <v>0</v>
      </c>
      <c r="AD397">
        <f t="shared" si="76"/>
        <v>0</v>
      </c>
      <c r="AE397" s="375">
        <f t="shared" si="91"/>
        <v>0</v>
      </c>
      <c r="AF397" s="173">
        <f t="shared" si="92"/>
        <v>0</v>
      </c>
      <c r="AG397" s="173">
        <f t="shared" si="93"/>
        <v>0</v>
      </c>
      <c r="AH397" s="173">
        <f t="shared" si="94"/>
        <v>0</v>
      </c>
      <c r="AI397" s="173">
        <f t="shared" si="95"/>
        <v>0</v>
      </c>
      <c r="AJ397" s="173">
        <f t="shared" si="96"/>
        <v>0</v>
      </c>
      <c r="AK397" s="369">
        <f t="shared" si="97"/>
        <v>0</v>
      </c>
      <c r="AL397" s="173"/>
      <c r="AM397" s="173">
        <f t="shared" si="98"/>
        <v>0</v>
      </c>
      <c r="AN397" s="173">
        <f t="shared" si="99"/>
        <v>0</v>
      </c>
      <c r="AO397" s="173">
        <f t="shared" si="100"/>
        <v>0</v>
      </c>
      <c r="AP397" s="173">
        <f t="shared" si="101"/>
        <v>0</v>
      </c>
      <c r="AQ397" s="173">
        <f t="shared" si="102"/>
        <v>0</v>
      </c>
      <c r="AR397" s="173">
        <f t="shared" si="103"/>
        <v>0</v>
      </c>
      <c r="AS397" s="374">
        <f t="shared" si="104"/>
        <v>0</v>
      </c>
    </row>
    <row r="398" spans="2:45" ht="18" hidden="1" thickBot="1">
      <c r="B398" s="445"/>
      <c r="C398" s="350">
        <v>35</v>
      </c>
      <c r="D398" s="108"/>
      <c r="E398" s="257"/>
      <c r="F398" s="109"/>
      <c r="G398" s="131"/>
      <c r="H398" s="131"/>
      <c r="I398" s="116" t="s">
        <v>38</v>
      </c>
      <c r="J398" s="153"/>
      <c r="K398" s="154"/>
      <c r="L398" s="155"/>
      <c r="M398" s="147"/>
      <c r="N398" s="487"/>
      <c r="O398" s="488"/>
      <c r="P398" s="420"/>
      <c r="Q398" s="420"/>
      <c r="R398" s="420"/>
      <c r="S398" s="420"/>
      <c r="T398" s="420"/>
      <c r="U398" s="420"/>
      <c r="V398" s="420"/>
      <c r="W398" s="420"/>
      <c r="X398" s="420"/>
      <c r="Y398" s="420"/>
      <c r="Z398" s="419">
        <f>SUM(N398,P398,R398,T398,V398,X398,-AK398)</f>
        <v>0</v>
      </c>
      <c r="AA398" s="420">
        <f>SUM(O398,Q398,S398,U398,W398,Y398,-AS398)</f>
        <v>0</v>
      </c>
      <c r="AB398" s="421">
        <f>SUM(Z398:AA398)</f>
        <v>0</v>
      </c>
      <c r="AD398">
        <f t="shared" si="76"/>
        <v>0</v>
      </c>
      <c r="AE398" s="375">
        <f t="shared" si="91"/>
        <v>0</v>
      </c>
      <c r="AF398" s="173">
        <f t="shared" si="92"/>
        <v>0</v>
      </c>
      <c r="AG398" s="173">
        <f t="shared" si="93"/>
        <v>0</v>
      </c>
      <c r="AH398" s="173">
        <f t="shared" si="94"/>
        <v>0</v>
      </c>
      <c r="AI398" s="173">
        <f t="shared" si="95"/>
        <v>0</v>
      </c>
      <c r="AJ398" s="173">
        <f t="shared" si="96"/>
        <v>0</v>
      </c>
      <c r="AK398" s="369">
        <f t="shared" si="97"/>
        <v>0</v>
      </c>
      <c r="AL398" s="173"/>
      <c r="AM398" s="173">
        <f t="shared" si="98"/>
        <v>0</v>
      </c>
      <c r="AN398" s="173">
        <f t="shared" si="99"/>
        <v>0</v>
      </c>
      <c r="AO398" s="173">
        <f t="shared" si="100"/>
        <v>0</v>
      </c>
      <c r="AP398" s="173">
        <f t="shared" si="101"/>
        <v>0</v>
      </c>
      <c r="AQ398" s="173">
        <f t="shared" si="102"/>
        <v>0</v>
      </c>
      <c r="AR398" s="173">
        <f t="shared" si="103"/>
        <v>0</v>
      </c>
      <c r="AS398" s="374">
        <f t="shared" si="104"/>
        <v>0</v>
      </c>
    </row>
    <row r="399" spans="2:45" ht="18" hidden="1" thickBot="1">
      <c r="B399" s="445"/>
      <c r="C399" s="350">
        <v>36</v>
      </c>
      <c r="D399" s="108"/>
      <c r="E399" s="257"/>
      <c r="F399" s="109"/>
      <c r="G399" s="131"/>
      <c r="H399" s="131"/>
      <c r="I399" s="116" t="s">
        <v>38</v>
      </c>
      <c r="J399" s="153"/>
      <c r="K399" s="154"/>
      <c r="L399" s="155"/>
      <c r="M399" s="147"/>
      <c r="N399" s="487"/>
      <c r="O399" s="488"/>
      <c r="P399" s="420"/>
      <c r="Q399" s="420"/>
      <c r="R399" s="420"/>
      <c r="S399" s="420"/>
      <c r="T399" s="420"/>
      <c r="U399" s="420"/>
      <c r="V399" s="420"/>
      <c r="W399" s="420"/>
      <c r="X399" s="420"/>
      <c r="Y399" s="420"/>
      <c r="Z399" s="419">
        <f>SUM(N399,P399,R399,T399,V399,X399,-AK399)</f>
        <v>0</v>
      </c>
      <c r="AA399" s="420">
        <f>SUM(O399,Q399,S399,U399,W399,Y399,-AS399)</f>
        <v>0</v>
      </c>
      <c r="AB399" s="421">
        <f>SUM(Z399:AA399)</f>
        <v>0</v>
      </c>
      <c r="AD399">
        <f t="shared" si="76"/>
        <v>0</v>
      </c>
      <c r="AE399" s="375">
        <f t="shared" si="91"/>
        <v>0</v>
      </c>
      <c r="AF399" s="173">
        <f t="shared" si="92"/>
        <v>0</v>
      </c>
      <c r="AG399" s="173">
        <f t="shared" si="93"/>
        <v>0</v>
      </c>
      <c r="AH399" s="173">
        <f t="shared" si="94"/>
        <v>0</v>
      </c>
      <c r="AI399" s="173">
        <f t="shared" si="95"/>
        <v>0</v>
      </c>
      <c r="AJ399" s="173">
        <f t="shared" si="96"/>
        <v>0</v>
      </c>
      <c r="AK399" s="369">
        <f t="shared" si="97"/>
        <v>0</v>
      </c>
      <c r="AL399" s="173"/>
      <c r="AM399" s="173">
        <f t="shared" si="98"/>
        <v>0</v>
      </c>
      <c r="AN399" s="173">
        <f t="shared" si="99"/>
        <v>0</v>
      </c>
      <c r="AO399" s="173">
        <f t="shared" si="100"/>
        <v>0</v>
      </c>
      <c r="AP399" s="173">
        <f t="shared" si="101"/>
        <v>0</v>
      </c>
      <c r="AQ399" s="173">
        <f t="shared" si="102"/>
        <v>0</v>
      </c>
      <c r="AR399" s="173">
        <f t="shared" si="103"/>
        <v>0</v>
      </c>
      <c r="AS399" s="374">
        <f t="shared" si="104"/>
        <v>0</v>
      </c>
    </row>
    <row r="400" spans="2:45" ht="18" hidden="1" thickBot="1">
      <c r="B400" s="445"/>
      <c r="C400" s="350">
        <v>37</v>
      </c>
      <c r="D400" s="108"/>
      <c r="E400" s="257"/>
      <c r="F400" s="109"/>
      <c r="G400" s="131"/>
      <c r="H400" s="131"/>
      <c r="I400" s="116" t="s">
        <v>38</v>
      </c>
      <c r="J400" s="153"/>
      <c r="K400" s="154"/>
      <c r="L400" s="155"/>
      <c r="M400" s="147"/>
      <c r="N400" s="487"/>
      <c r="O400" s="488"/>
      <c r="P400" s="420"/>
      <c r="Q400" s="420"/>
      <c r="R400" s="420"/>
      <c r="S400" s="420"/>
      <c r="T400" s="420"/>
      <c r="U400" s="420"/>
      <c r="V400" s="420"/>
      <c r="W400" s="420"/>
      <c r="X400" s="420"/>
      <c r="Y400" s="420"/>
      <c r="Z400" s="419">
        <f>SUM(N400,P400,R400,T400,V400,X400,-AK400)</f>
        <v>0</v>
      </c>
      <c r="AA400" s="420">
        <f>SUM(O400,Q400,S400,U400,W400,Y400,-AS400)</f>
        <v>0</v>
      </c>
      <c r="AB400" s="421">
        <f>SUM(Z400:AA400)</f>
        <v>0</v>
      </c>
      <c r="AD400">
        <f t="shared" si="76"/>
        <v>0</v>
      </c>
      <c r="AE400" s="375">
        <f t="shared" si="91"/>
        <v>0</v>
      </c>
      <c r="AF400" s="173">
        <f t="shared" si="92"/>
        <v>0</v>
      </c>
      <c r="AG400" s="173">
        <f t="shared" si="93"/>
        <v>0</v>
      </c>
      <c r="AH400" s="173">
        <f t="shared" si="94"/>
        <v>0</v>
      </c>
      <c r="AI400" s="173">
        <f t="shared" si="95"/>
        <v>0</v>
      </c>
      <c r="AJ400" s="173">
        <f t="shared" si="96"/>
        <v>0</v>
      </c>
      <c r="AK400" s="369">
        <f t="shared" si="97"/>
        <v>0</v>
      </c>
      <c r="AL400" s="173"/>
      <c r="AM400" s="173">
        <f t="shared" si="98"/>
        <v>0</v>
      </c>
      <c r="AN400" s="173">
        <f t="shared" si="99"/>
        <v>0</v>
      </c>
      <c r="AO400" s="173">
        <f t="shared" si="100"/>
        <v>0</v>
      </c>
      <c r="AP400" s="173">
        <f t="shared" si="101"/>
        <v>0</v>
      </c>
      <c r="AQ400" s="173">
        <f t="shared" si="102"/>
        <v>0</v>
      </c>
      <c r="AR400" s="173">
        <f t="shared" si="103"/>
        <v>0</v>
      </c>
      <c r="AS400" s="374">
        <f t="shared" si="104"/>
        <v>0</v>
      </c>
    </row>
    <row r="401" spans="2:45" ht="18" hidden="1" thickBot="1">
      <c r="B401" s="445"/>
      <c r="C401" s="350">
        <v>38</v>
      </c>
      <c r="D401" s="108"/>
      <c r="E401" s="257"/>
      <c r="F401" s="109"/>
      <c r="G401" s="131"/>
      <c r="H401" s="131"/>
      <c r="I401" s="116" t="s">
        <v>38</v>
      </c>
      <c r="J401" s="153"/>
      <c r="K401" s="154"/>
      <c r="L401" s="155"/>
      <c r="M401" s="147"/>
      <c r="N401" s="487"/>
      <c r="O401" s="488"/>
      <c r="P401" s="420"/>
      <c r="Q401" s="420"/>
      <c r="R401" s="420"/>
      <c r="S401" s="420"/>
      <c r="T401" s="420"/>
      <c r="U401" s="420"/>
      <c r="V401" s="420"/>
      <c r="W401" s="420"/>
      <c r="X401" s="420"/>
      <c r="Y401" s="420"/>
      <c r="Z401" s="419">
        <f>SUM(N401,P401,R401,T401,V401,X401,-AK401)</f>
        <v>0</v>
      </c>
      <c r="AA401" s="420">
        <f>SUM(O401,Q401,S401,U401,W401,Y401,-AS401)</f>
        <v>0</v>
      </c>
      <c r="AB401" s="421">
        <f>SUM(Z401:AA401)</f>
        <v>0</v>
      </c>
      <c r="AD401">
        <f t="shared" si="76"/>
        <v>0</v>
      </c>
      <c r="AE401" s="375">
        <f t="shared" si="91"/>
        <v>0</v>
      </c>
      <c r="AF401" s="173">
        <f t="shared" si="92"/>
        <v>0</v>
      </c>
      <c r="AG401" s="173">
        <f t="shared" si="93"/>
        <v>0</v>
      </c>
      <c r="AH401" s="173">
        <f t="shared" si="94"/>
        <v>0</v>
      </c>
      <c r="AI401" s="173">
        <f t="shared" si="95"/>
        <v>0</v>
      </c>
      <c r="AJ401" s="173">
        <f t="shared" si="96"/>
        <v>0</v>
      </c>
      <c r="AK401" s="369">
        <f t="shared" si="97"/>
        <v>0</v>
      </c>
      <c r="AL401" s="173"/>
      <c r="AM401" s="173">
        <f t="shared" si="98"/>
        <v>0</v>
      </c>
      <c r="AN401" s="173">
        <f t="shared" si="99"/>
        <v>0</v>
      </c>
      <c r="AO401" s="173">
        <f t="shared" si="100"/>
        <v>0</v>
      </c>
      <c r="AP401" s="173">
        <f t="shared" si="101"/>
        <v>0</v>
      </c>
      <c r="AQ401" s="173">
        <f t="shared" si="102"/>
        <v>0</v>
      </c>
      <c r="AR401" s="173">
        <f t="shared" si="103"/>
        <v>0</v>
      </c>
      <c r="AS401" s="374">
        <f t="shared" si="104"/>
        <v>0</v>
      </c>
    </row>
    <row r="402" spans="2:45" ht="18" hidden="1" thickBot="1">
      <c r="B402" s="445"/>
      <c r="C402" s="350">
        <v>39</v>
      </c>
      <c r="D402" s="108"/>
      <c r="E402" s="257"/>
      <c r="F402" s="109"/>
      <c r="G402" s="131"/>
      <c r="H402" s="131"/>
      <c r="I402" s="116" t="s">
        <v>38</v>
      </c>
      <c r="J402" s="153"/>
      <c r="K402" s="154"/>
      <c r="L402" s="155"/>
      <c r="M402" s="147"/>
      <c r="N402" s="487"/>
      <c r="O402" s="488"/>
      <c r="P402" s="420"/>
      <c r="Q402" s="420"/>
      <c r="R402" s="420"/>
      <c r="S402" s="420"/>
      <c r="T402" s="420"/>
      <c r="U402" s="420"/>
      <c r="V402" s="420"/>
      <c r="W402" s="420"/>
      <c r="X402" s="420"/>
      <c r="Y402" s="420"/>
      <c r="Z402" s="419">
        <f>SUM(N402,P402,R402,T402,V402,X402,-AK402)</f>
        <v>0</v>
      </c>
      <c r="AA402" s="420">
        <f>SUM(O402,Q402,S402,U402,W402,Y402,-AS402)</f>
        <v>0</v>
      </c>
      <c r="AB402" s="421">
        <f>SUM(Z402:AA402)</f>
        <v>0</v>
      </c>
      <c r="AD402">
        <f t="shared" si="76"/>
        <v>0</v>
      </c>
      <c r="AE402" s="375">
        <f t="shared" si="91"/>
        <v>0</v>
      </c>
      <c r="AF402" s="173">
        <f t="shared" si="92"/>
        <v>0</v>
      </c>
      <c r="AG402" s="173">
        <f t="shared" si="93"/>
        <v>0</v>
      </c>
      <c r="AH402" s="173">
        <f t="shared" si="94"/>
        <v>0</v>
      </c>
      <c r="AI402" s="173">
        <f t="shared" si="95"/>
        <v>0</v>
      </c>
      <c r="AJ402" s="173">
        <f t="shared" si="96"/>
        <v>0</v>
      </c>
      <c r="AK402" s="369">
        <f t="shared" si="97"/>
        <v>0</v>
      </c>
      <c r="AL402" s="173"/>
      <c r="AM402" s="173">
        <f t="shared" si="98"/>
        <v>0</v>
      </c>
      <c r="AN402" s="173">
        <f t="shared" si="99"/>
        <v>0</v>
      </c>
      <c r="AO402" s="173">
        <f t="shared" si="100"/>
        <v>0</v>
      </c>
      <c r="AP402" s="173">
        <f t="shared" si="101"/>
        <v>0</v>
      </c>
      <c r="AQ402" s="173">
        <f t="shared" si="102"/>
        <v>0</v>
      </c>
      <c r="AR402" s="173">
        <f t="shared" si="103"/>
        <v>0</v>
      </c>
      <c r="AS402" s="374">
        <f t="shared" si="104"/>
        <v>0</v>
      </c>
    </row>
    <row r="403" spans="2:45" ht="18" hidden="1" thickBot="1">
      <c r="B403" s="445"/>
      <c r="C403" s="350">
        <v>40</v>
      </c>
      <c r="D403" s="108"/>
      <c r="E403" s="257"/>
      <c r="F403" s="109"/>
      <c r="G403" s="131"/>
      <c r="H403" s="131"/>
      <c r="I403" s="116" t="s">
        <v>38</v>
      </c>
      <c r="J403" s="153"/>
      <c r="K403" s="154"/>
      <c r="L403" s="155"/>
      <c r="M403" s="147"/>
      <c r="N403" s="487"/>
      <c r="O403" s="488"/>
      <c r="P403" s="420"/>
      <c r="Q403" s="420"/>
      <c r="R403" s="420"/>
      <c r="S403" s="420"/>
      <c r="T403" s="420"/>
      <c r="U403" s="420"/>
      <c r="V403" s="420"/>
      <c r="W403" s="420"/>
      <c r="X403" s="420"/>
      <c r="Y403" s="420"/>
      <c r="Z403" s="419">
        <f>SUM(N403,P403,R403,T403,V403,X403,-AK403)</f>
        <v>0</v>
      </c>
      <c r="AA403" s="420">
        <f>SUM(O403,Q403,S403,U403,W403,Y403,-AS403)</f>
        <v>0</v>
      </c>
      <c r="AB403" s="421">
        <f>SUM(Z403:AA403)</f>
        <v>0</v>
      </c>
      <c r="AD403">
        <f t="shared" si="76"/>
        <v>0</v>
      </c>
      <c r="AE403" s="375">
        <f t="shared" si="91"/>
        <v>0</v>
      </c>
      <c r="AF403" s="173">
        <f t="shared" si="92"/>
        <v>0</v>
      </c>
      <c r="AG403" s="173">
        <f t="shared" si="93"/>
        <v>0</v>
      </c>
      <c r="AH403" s="173">
        <f t="shared" si="94"/>
        <v>0</v>
      </c>
      <c r="AI403" s="173">
        <f t="shared" si="95"/>
        <v>0</v>
      </c>
      <c r="AJ403" s="173">
        <f t="shared" si="96"/>
        <v>0</v>
      </c>
      <c r="AK403" s="369">
        <f t="shared" si="97"/>
        <v>0</v>
      </c>
      <c r="AL403" s="173"/>
      <c r="AM403" s="173">
        <f t="shared" si="98"/>
        <v>0</v>
      </c>
      <c r="AN403" s="173">
        <f t="shared" si="99"/>
        <v>0</v>
      </c>
      <c r="AO403" s="173">
        <f t="shared" si="100"/>
        <v>0</v>
      </c>
      <c r="AP403" s="173">
        <f t="shared" si="101"/>
        <v>0</v>
      </c>
      <c r="AQ403" s="173">
        <f t="shared" si="102"/>
        <v>0</v>
      </c>
      <c r="AR403" s="173">
        <f t="shared" si="103"/>
        <v>0</v>
      </c>
      <c r="AS403" s="374">
        <f t="shared" si="104"/>
        <v>0</v>
      </c>
    </row>
    <row r="404" spans="2:45" ht="16.5" customHeight="1">
      <c r="B404" s="515" t="str">
        <f>'[7]Tabelle1'!B4</f>
        <v>GC Waldkirch</v>
      </c>
      <c r="C404" s="351">
        <v>1</v>
      </c>
      <c r="D404" s="128" t="str">
        <f>'[7]Tabelle1'!B6</f>
        <v>Büchler Jörg</v>
      </c>
      <c r="E404" s="258">
        <f>'[7]Tabelle1'!C6</f>
        <v>12.7</v>
      </c>
      <c r="F404" s="117">
        <f>'[7]Tabelle1'!D6</f>
        <v>0</v>
      </c>
      <c r="G404" s="132">
        <v>8</v>
      </c>
      <c r="H404" s="132">
        <v>21</v>
      </c>
      <c r="I404" s="115" t="s">
        <v>39</v>
      </c>
      <c r="J404" s="151" t="s">
        <v>332</v>
      </c>
      <c r="K404" s="380">
        <v>22.3</v>
      </c>
      <c r="L404" s="152">
        <v>0</v>
      </c>
      <c r="M404" s="146"/>
      <c r="N404" s="416"/>
      <c r="O404" s="417"/>
      <c r="P404" s="417"/>
      <c r="Q404" s="417"/>
      <c r="R404" s="417"/>
      <c r="S404" s="417"/>
      <c r="T404" s="417">
        <v>12</v>
      </c>
      <c r="U404" s="417">
        <v>34</v>
      </c>
      <c r="V404" s="417"/>
      <c r="W404" s="417"/>
      <c r="X404" s="417"/>
      <c r="Y404" s="417"/>
      <c r="Z404" s="416">
        <f>SUM(N404,P404,R404,T404,V404,X404,-AK404)</f>
        <v>12</v>
      </c>
      <c r="AA404" s="417">
        <f>SUM(O404,Q404,S404,U404,W404,Y404,-AS404)</f>
        <v>34</v>
      </c>
      <c r="AB404" s="418">
        <f>SUM(Z404:AA404)</f>
        <v>46</v>
      </c>
      <c r="AD404">
        <f t="shared" si="76"/>
        <v>0</v>
      </c>
      <c r="AE404" s="375">
        <f t="shared" si="91"/>
        <v>0</v>
      </c>
      <c r="AF404" s="173">
        <f t="shared" si="92"/>
        <v>0</v>
      </c>
      <c r="AG404" s="173">
        <f t="shared" si="93"/>
        <v>0</v>
      </c>
      <c r="AH404" s="173">
        <f t="shared" si="94"/>
        <v>12</v>
      </c>
      <c r="AI404" s="173">
        <f t="shared" si="95"/>
        <v>0</v>
      </c>
      <c r="AJ404" s="173">
        <f t="shared" si="96"/>
        <v>0</v>
      </c>
      <c r="AK404" s="369">
        <f t="shared" si="97"/>
        <v>0</v>
      </c>
      <c r="AL404" s="173"/>
      <c r="AM404" s="173">
        <f t="shared" si="98"/>
        <v>0</v>
      </c>
      <c r="AN404" s="173">
        <f t="shared" si="99"/>
        <v>0</v>
      </c>
      <c r="AO404" s="173">
        <f t="shared" si="100"/>
        <v>0</v>
      </c>
      <c r="AP404" s="173">
        <f t="shared" si="101"/>
        <v>34</v>
      </c>
      <c r="AQ404" s="173">
        <f t="shared" si="102"/>
        <v>0</v>
      </c>
      <c r="AR404" s="173">
        <f t="shared" si="103"/>
        <v>0</v>
      </c>
      <c r="AS404" s="374">
        <f t="shared" si="104"/>
        <v>0</v>
      </c>
    </row>
    <row r="405" spans="2:45" ht="15">
      <c r="B405" s="516"/>
      <c r="C405" s="350">
        <v>2</v>
      </c>
      <c r="D405" s="127" t="str">
        <f>'[7]Tabelle1'!B7</f>
        <v>Wick Karl</v>
      </c>
      <c r="E405" s="257">
        <f>'[7]Tabelle1'!C7</f>
        <v>7.3</v>
      </c>
      <c r="F405" s="109">
        <f>'[7]Tabelle1'!D7</f>
        <v>0</v>
      </c>
      <c r="G405" s="131">
        <v>17</v>
      </c>
      <c r="H405" s="131">
        <v>26</v>
      </c>
      <c r="I405" s="112" t="s">
        <v>39</v>
      </c>
      <c r="J405" s="153" t="s">
        <v>340</v>
      </c>
      <c r="K405" s="154">
        <v>11.1</v>
      </c>
      <c r="L405" s="155">
        <v>0</v>
      </c>
      <c r="M405" s="147"/>
      <c r="N405" s="487"/>
      <c r="O405" s="488"/>
      <c r="P405" s="488"/>
      <c r="Q405" s="488"/>
      <c r="R405" s="420"/>
      <c r="S405" s="420"/>
      <c r="T405" s="420">
        <v>21</v>
      </c>
      <c r="U405" s="420">
        <v>32</v>
      </c>
      <c r="V405" s="420"/>
      <c r="W405" s="420"/>
      <c r="X405" s="420"/>
      <c r="Y405" s="420"/>
      <c r="Z405" s="419">
        <f>SUM(N405,P405,R405,T405,V405,X405,-AK405)</f>
        <v>21</v>
      </c>
      <c r="AA405" s="420">
        <f>SUM(O405,Q405,S405,U405,W405,Y405,-AS405)</f>
        <v>32</v>
      </c>
      <c r="AB405" s="421">
        <f>SUM(Z405:AA405)</f>
        <v>53</v>
      </c>
      <c r="AD405">
        <f t="shared" si="76"/>
        <v>0</v>
      </c>
      <c r="AE405" s="375">
        <f t="shared" si="91"/>
        <v>0</v>
      </c>
      <c r="AF405" s="173">
        <f t="shared" si="92"/>
        <v>0</v>
      </c>
      <c r="AG405" s="173">
        <f t="shared" si="93"/>
        <v>0</v>
      </c>
      <c r="AH405" s="173">
        <f t="shared" si="94"/>
        <v>21</v>
      </c>
      <c r="AI405" s="173">
        <f t="shared" si="95"/>
        <v>0</v>
      </c>
      <c r="AJ405" s="173">
        <f t="shared" si="96"/>
        <v>0</v>
      </c>
      <c r="AK405" s="369">
        <f t="shared" si="97"/>
        <v>0</v>
      </c>
      <c r="AL405" s="173"/>
      <c r="AM405" s="173">
        <f t="shared" si="98"/>
        <v>0</v>
      </c>
      <c r="AN405" s="173">
        <f t="shared" si="99"/>
        <v>0</v>
      </c>
      <c r="AO405" s="173">
        <f t="shared" si="100"/>
        <v>0</v>
      </c>
      <c r="AP405" s="173">
        <f t="shared" si="101"/>
        <v>32</v>
      </c>
      <c r="AQ405" s="173">
        <f t="shared" si="102"/>
        <v>0</v>
      </c>
      <c r="AR405" s="173">
        <f t="shared" si="103"/>
        <v>0</v>
      </c>
      <c r="AS405" s="374">
        <f t="shared" si="104"/>
        <v>0</v>
      </c>
    </row>
    <row r="406" spans="2:45" ht="15">
      <c r="B406" s="516"/>
      <c r="C406" s="350">
        <v>3</v>
      </c>
      <c r="D406" s="127" t="str">
        <f>'[7]Tabelle1'!B8</f>
        <v>Ganahl Anton</v>
      </c>
      <c r="E406" s="257">
        <f>'[7]Tabelle1'!C8</f>
        <v>7</v>
      </c>
      <c r="F406" s="109">
        <f>'[7]Tabelle1'!D8</f>
        <v>0</v>
      </c>
      <c r="G406" s="131">
        <v>17</v>
      </c>
      <c r="H406" s="131">
        <v>26</v>
      </c>
      <c r="I406" s="112" t="s">
        <v>39</v>
      </c>
      <c r="J406" s="153" t="s">
        <v>280</v>
      </c>
      <c r="K406" s="154">
        <v>12.7</v>
      </c>
      <c r="L406" s="155">
        <v>0</v>
      </c>
      <c r="M406" s="147"/>
      <c r="N406" s="487">
        <v>12</v>
      </c>
      <c r="O406" s="488">
        <v>23</v>
      </c>
      <c r="P406" s="488">
        <v>22</v>
      </c>
      <c r="Q406" s="488">
        <v>36</v>
      </c>
      <c r="R406" s="420">
        <v>19</v>
      </c>
      <c r="S406" s="420">
        <v>30</v>
      </c>
      <c r="T406" s="420">
        <v>13</v>
      </c>
      <c r="U406" s="420">
        <v>21</v>
      </c>
      <c r="V406" s="420">
        <v>8</v>
      </c>
      <c r="W406" s="420">
        <v>21</v>
      </c>
      <c r="X406" s="420"/>
      <c r="Y406" s="420"/>
      <c r="Z406" s="419">
        <f>SUM(N406,P406,R406,T406,V406,X406,-AK406)</f>
        <v>66</v>
      </c>
      <c r="AA406" s="420">
        <f>SUM(O406,Q406,S406,U406,W406,Y406,-AS406)</f>
        <v>110</v>
      </c>
      <c r="AB406" s="421">
        <f>SUM(Z406:AA406)</f>
        <v>176</v>
      </c>
      <c r="AD406">
        <f t="shared" si="76"/>
        <v>29</v>
      </c>
      <c r="AE406" s="375">
        <f t="shared" si="91"/>
        <v>12</v>
      </c>
      <c r="AF406" s="173">
        <f t="shared" si="92"/>
        <v>22</v>
      </c>
      <c r="AG406" s="173">
        <f t="shared" si="93"/>
        <v>19</v>
      </c>
      <c r="AH406" s="173">
        <f t="shared" si="94"/>
        <v>13</v>
      </c>
      <c r="AI406" s="173">
        <f t="shared" si="95"/>
        <v>8</v>
      </c>
      <c r="AJ406" s="173">
        <f t="shared" si="96"/>
        <v>0</v>
      </c>
      <c r="AK406" s="369">
        <f t="shared" si="97"/>
        <v>8</v>
      </c>
      <c r="AL406" s="173"/>
      <c r="AM406" s="173">
        <f t="shared" si="98"/>
        <v>23</v>
      </c>
      <c r="AN406" s="173">
        <f t="shared" si="99"/>
        <v>36</v>
      </c>
      <c r="AO406" s="173">
        <f t="shared" si="100"/>
        <v>30</v>
      </c>
      <c r="AP406" s="173">
        <f t="shared" si="101"/>
        <v>21</v>
      </c>
      <c r="AQ406" s="173">
        <f t="shared" si="102"/>
        <v>21</v>
      </c>
      <c r="AR406" s="173">
        <f t="shared" si="103"/>
        <v>0</v>
      </c>
      <c r="AS406" s="374">
        <f t="shared" si="104"/>
        <v>21</v>
      </c>
    </row>
    <row r="407" spans="2:45" ht="15">
      <c r="B407" s="516"/>
      <c r="C407" s="350">
        <v>4</v>
      </c>
      <c r="D407" s="127" t="str">
        <f>'[7]Tabelle1'!B9</f>
        <v>Spillmann Alex</v>
      </c>
      <c r="E407" s="257">
        <f>'[7]Tabelle1'!C9</f>
        <v>16.2</v>
      </c>
      <c r="F407" s="109">
        <f>'[7]Tabelle1'!D9</f>
        <v>0</v>
      </c>
      <c r="G407" s="131">
        <v>11</v>
      </c>
      <c r="H407" s="131">
        <v>27</v>
      </c>
      <c r="I407" s="112" t="s">
        <v>39</v>
      </c>
      <c r="J407" s="153" t="s">
        <v>286</v>
      </c>
      <c r="K407" s="154">
        <v>13.6</v>
      </c>
      <c r="L407" s="155" t="s">
        <v>242</v>
      </c>
      <c r="M407" s="147"/>
      <c r="N407" s="419">
        <v>13</v>
      </c>
      <c r="O407" s="420">
        <v>28</v>
      </c>
      <c r="P407" s="420">
        <v>22</v>
      </c>
      <c r="Q407" s="420">
        <v>35</v>
      </c>
      <c r="R407" s="420"/>
      <c r="S407" s="420"/>
      <c r="T407" s="420"/>
      <c r="U407" s="420"/>
      <c r="V407" s="420"/>
      <c r="W407" s="420"/>
      <c r="X407" s="420"/>
      <c r="Y407" s="420"/>
      <c r="Z407" s="419">
        <f>SUM(N407,P407,R407,T407,V407,X407,-AK407)</f>
        <v>35</v>
      </c>
      <c r="AA407" s="420">
        <f>SUM(O407,Q407,S407,U407,W407,Y407,-AS407)</f>
        <v>63</v>
      </c>
      <c r="AB407" s="421">
        <f>SUM(Z407:AA407)</f>
        <v>98</v>
      </c>
      <c r="AD407">
        <f t="shared" si="76"/>
        <v>0</v>
      </c>
      <c r="AE407" s="375">
        <f t="shared" si="91"/>
        <v>13</v>
      </c>
      <c r="AF407" s="173">
        <f t="shared" si="92"/>
        <v>22</v>
      </c>
      <c r="AG407" s="173">
        <f t="shared" si="93"/>
        <v>0</v>
      </c>
      <c r="AH407" s="173">
        <f t="shared" si="94"/>
        <v>0</v>
      </c>
      <c r="AI407" s="173">
        <f t="shared" si="95"/>
        <v>0</v>
      </c>
      <c r="AJ407" s="173">
        <f t="shared" si="96"/>
        <v>0</v>
      </c>
      <c r="AK407" s="369">
        <f t="shared" si="97"/>
        <v>0</v>
      </c>
      <c r="AL407" s="173"/>
      <c r="AM407" s="173">
        <f t="shared" si="98"/>
        <v>28</v>
      </c>
      <c r="AN407" s="173">
        <f t="shared" si="99"/>
        <v>35</v>
      </c>
      <c r="AO407" s="173">
        <f t="shared" si="100"/>
        <v>0</v>
      </c>
      <c r="AP407" s="173">
        <f t="shared" si="101"/>
        <v>0</v>
      </c>
      <c r="AQ407" s="173">
        <f t="shared" si="102"/>
        <v>0</v>
      </c>
      <c r="AR407" s="173">
        <f t="shared" si="103"/>
        <v>0</v>
      </c>
      <c r="AS407" s="374">
        <f t="shared" si="104"/>
        <v>0</v>
      </c>
    </row>
    <row r="408" spans="2:45" ht="15">
      <c r="B408" s="516"/>
      <c r="C408" s="350">
        <v>5</v>
      </c>
      <c r="D408" s="127" t="str">
        <f>'[7]Tabelle1'!B10</f>
        <v>Büsser Kurt</v>
      </c>
      <c r="E408" s="257">
        <f>'[7]Tabelle1'!C10</f>
        <v>15.6</v>
      </c>
      <c r="F408" s="109">
        <f>'[7]Tabelle1'!D10</f>
        <v>0</v>
      </c>
      <c r="G408" s="131">
        <v>10</v>
      </c>
      <c r="H408" s="131">
        <v>24</v>
      </c>
      <c r="I408" s="112" t="s">
        <v>39</v>
      </c>
      <c r="J408" s="153" t="s">
        <v>284</v>
      </c>
      <c r="K408" s="154">
        <v>15.6</v>
      </c>
      <c r="L408" s="155">
        <v>0</v>
      </c>
      <c r="M408" s="147"/>
      <c r="N408" s="487">
        <v>10</v>
      </c>
      <c r="O408" s="488">
        <v>23</v>
      </c>
      <c r="P408" s="488">
        <v>17</v>
      </c>
      <c r="Q408" s="488">
        <v>31</v>
      </c>
      <c r="R408" s="420">
        <v>19</v>
      </c>
      <c r="S408" s="420">
        <v>34</v>
      </c>
      <c r="T408" s="420">
        <v>17</v>
      </c>
      <c r="U408" s="420">
        <v>31</v>
      </c>
      <c r="V408" s="420">
        <v>10</v>
      </c>
      <c r="W408" s="420">
        <v>24</v>
      </c>
      <c r="X408" s="420"/>
      <c r="Y408" s="420"/>
      <c r="Z408" s="419">
        <f>SUM(N408,P408,R408,T408,V408,X408,-AK408)</f>
        <v>63</v>
      </c>
      <c r="AA408" s="420">
        <f>SUM(O408,Q408,S408,U408,W408,Y408,-AS408)</f>
        <v>120</v>
      </c>
      <c r="AB408" s="421">
        <f>SUM(Z408:AA408)</f>
        <v>183</v>
      </c>
      <c r="AD408">
        <f t="shared" si="76"/>
        <v>34</v>
      </c>
      <c r="AE408" s="375">
        <f t="shared" si="91"/>
        <v>10</v>
      </c>
      <c r="AF408" s="173">
        <f t="shared" si="92"/>
        <v>17</v>
      </c>
      <c r="AG408" s="173">
        <f t="shared" si="93"/>
        <v>19</v>
      </c>
      <c r="AH408" s="173">
        <f t="shared" si="94"/>
        <v>17</v>
      </c>
      <c r="AI408" s="173">
        <f t="shared" si="95"/>
        <v>10</v>
      </c>
      <c r="AJ408" s="173">
        <f t="shared" si="96"/>
        <v>0</v>
      </c>
      <c r="AK408" s="369">
        <f t="shared" si="97"/>
        <v>10</v>
      </c>
      <c r="AL408" s="173"/>
      <c r="AM408" s="173">
        <f t="shared" si="98"/>
        <v>23</v>
      </c>
      <c r="AN408" s="173">
        <f t="shared" si="99"/>
        <v>31</v>
      </c>
      <c r="AO408" s="173">
        <f t="shared" si="100"/>
        <v>34</v>
      </c>
      <c r="AP408" s="173">
        <f t="shared" si="101"/>
        <v>31</v>
      </c>
      <c r="AQ408" s="173">
        <f t="shared" si="102"/>
        <v>24</v>
      </c>
      <c r="AR408" s="173">
        <f t="shared" si="103"/>
        <v>0</v>
      </c>
      <c r="AS408" s="374">
        <f t="shared" si="104"/>
        <v>23</v>
      </c>
    </row>
    <row r="409" spans="2:45" ht="15">
      <c r="B409" s="516"/>
      <c r="C409" s="350">
        <v>6</v>
      </c>
      <c r="D409" s="127" t="str">
        <f>'[7]Tabelle1'!B11</f>
        <v>Drechsel Kurt</v>
      </c>
      <c r="E409" s="257">
        <f>'[7]Tabelle1'!C11</f>
        <v>19.3</v>
      </c>
      <c r="F409" s="109">
        <f>'[7]Tabelle1'!D11</f>
        <v>0</v>
      </c>
      <c r="G409" s="131">
        <v>9</v>
      </c>
      <c r="H409" s="131">
        <v>21</v>
      </c>
      <c r="I409" s="112" t="s">
        <v>39</v>
      </c>
      <c r="J409" s="153" t="s">
        <v>312</v>
      </c>
      <c r="K409" s="154">
        <v>19.3</v>
      </c>
      <c r="L409" s="155">
        <v>0</v>
      </c>
      <c r="M409" s="147"/>
      <c r="N409" s="419"/>
      <c r="O409" s="420"/>
      <c r="P409" s="420">
        <v>11</v>
      </c>
      <c r="Q409" s="420">
        <v>32</v>
      </c>
      <c r="R409" s="420">
        <v>17</v>
      </c>
      <c r="S409" s="420">
        <v>38</v>
      </c>
      <c r="T409" s="420">
        <v>11</v>
      </c>
      <c r="U409" s="420">
        <v>28</v>
      </c>
      <c r="V409" s="420">
        <v>9</v>
      </c>
      <c r="W409" s="420">
        <v>21</v>
      </c>
      <c r="X409" s="420"/>
      <c r="Y409" s="420"/>
      <c r="Z409" s="419">
        <f>SUM(N409,P409,R409,T409,V409,X409,-AK409)</f>
        <v>48</v>
      </c>
      <c r="AA409" s="420">
        <f>SUM(O409,Q409,S409,U409,W409,Y409,-AS409)</f>
        <v>119</v>
      </c>
      <c r="AB409" s="421">
        <f>SUM(Z409:AA409)</f>
        <v>167</v>
      </c>
      <c r="AD409">
        <f t="shared" si="76"/>
        <v>30</v>
      </c>
      <c r="AE409" s="375">
        <f t="shared" si="91"/>
        <v>0</v>
      </c>
      <c r="AF409" s="173">
        <f t="shared" si="92"/>
        <v>11</v>
      </c>
      <c r="AG409" s="173">
        <f t="shared" si="93"/>
        <v>17</v>
      </c>
      <c r="AH409" s="173">
        <f t="shared" si="94"/>
        <v>11</v>
      </c>
      <c r="AI409" s="173">
        <f t="shared" si="95"/>
        <v>9</v>
      </c>
      <c r="AJ409" s="173">
        <f t="shared" si="96"/>
        <v>0</v>
      </c>
      <c r="AK409" s="369">
        <f t="shared" si="97"/>
        <v>0</v>
      </c>
      <c r="AL409" s="173"/>
      <c r="AM409" s="173">
        <f t="shared" si="98"/>
        <v>0</v>
      </c>
      <c r="AN409" s="173">
        <f t="shared" si="99"/>
        <v>32</v>
      </c>
      <c r="AO409" s="173">
        <f t="shared" si="100"/>
        <v>38</v>
      </c>
      <c r="AP409" s="173">
        <f t="shared" si="101"/>
        <v>28</v>
      </c>
      <c r="AQ409" s="173">
        <f t="shared" si="102"/>
        <v>21</v>
      </c>
      <c r="AR409" s="173">
        <f t="shared" si="103"/>
        <v>0</v>
      </c>
      <c r="AS409" s="374">
        <f t="shared" si="104"/>
        <v>0</v>
      </c>
    </row>
    <row r="410" spans="2:45" ht="15">
      <c r="B410" s="516"/>
      <c r="C410" s="350">
        <v>7</v>
      </c>
      <c r="D410" s="127" t="str">
        <f>'[7]Tabelle1'!B12</f>
        <v>Mattle Kurt</v>
      </c>
      <c r="E410" s="256">
        <f>'[7]Tabelle1'!C12</f>
        <v>11.7</v>
      </c>
      <c r="F410" s="111">
        <f>'[7]Tabelle1'!D12</f>
        <v>0</v>
      </c>
      <c r="G410" s="131">
        <v>16</v>
      </c>
      <c r="H410" s="131">
        <v>31</v>
      </c>
      <c r="I410" s="112" t="s">
        <v>39</v>
      </c>
      <c r="J410" s="153" t="s">
        <v>278</v>
      </c>
      <c r="K410" s="154">
        <v>7</v>
      </c>
      <c r="L410" s="155">
        <v>0</v>
      </c>
      <c r="M410" s="147"/>
      <c r="N410" s="487">
        <v>14</v>
      </c>
      <c r="O410" s="488">
        <v>19</v>
      </c>
      <c r="P410" s="488"/>
      <c r="Q410" s="488"/>
      <c r="R410" s="420">
        <v>23</v>
      </c>
      <c r="S410" s="420">
        <v>31</v>
      </c>
      <c r="T410" s="420"/>
      <c r="U410" s="420"/>
      <c r="V410" s="420">
        <v>17</v>
      </c>
      <c r="W410" s="420">
        <v>26</v>
      </c>
      <c r="X410" s="420"/>
      <c r="Y410" s="420"/>
      <c r="Z410" s="419">
        <f>SUM(N410,P410,R410,T410,V410,X410,-AK410)</f>
        <v>54</v>
      </c>
      <c r="AA410" s="420">
        <f>SUM(O410,Q410,S410,U410,W410,Y410,-AS410)</f>
        <v>76</v>
      </c>
      <c r="AB410" s="421">
        <f>SUM(Z410:AA410)</f>
        <v>130</v>
      </c>
      <c r="AD410">
        <f t="shared" si="76"/>
        <v>43</v>
      </c>
      <c r="AE410" s="375">
        <f t="shared" si="91"/>
        <v>14</v>
      </c>
      <c r="AF410" s="173">
        <f t="shared" si="92"/>
        <v>0</v>
      </c>
      <c r="AG410" s="173">
        <f t="shared" si="93"/>
        <v>23</v>
      </c>
      <c r="AH410" s="173">
        <f t="shared" si="94"/>
        <v>0</v>
      </c>
      <c r="AI410" s="173">
        <f t="shared" si="95"/>
        <v>17</v>
      </c>
      <c r="AJ410" s="173">
        <f t="shared" si="96"/>
        <v>0</v>
      </c>
      <c r="AK410" s="369">
        <f t="shared" si="97"/>
        <v>0</v>
      </c>
      <c r="AL410" s="173"/>
      <c r="AM410" s="173">
        <f t="shared" si="98"/>
        <v>19</v>
      </c>
      <c r="AN410" s="173">
        <f t="shared" si="99"/>
        <v>0</v>
      </c>
      <c r="AO410" s="173">
        <f t="shared" si="100"/>
        <v>31</v>
      </c>
      <c r="AP410" s="173">
        <f t="shared" si="101"/>
        <v>0</v>
      </c>
      <c r="AQ410" s="173">
        <f t="shared" si="102"/>
        <v>26</v>
      </c>
      <c r="AR410" s="173">
        <f t="shared" si="103"/>
        <v>0</v>
      </c>
      <c r="AS410" s="374">
        <f t="shared" si="104"/>
        <v>0</v>
      </c>
    </row>
    <row r="411" spans="2:45" ht="15">
      <c r="B411" s="516"/>
      <c r="C411" s="350">
        <v>8</v>
      </c>
      <c r="D411" s="127" t="str">
        <f>'[7]Tabelle1'!B13</f>
        <v>Meisel Robert</v>
      </c>
      <c r="E411" s="257">
        <f>'[7]Tabelle1'!C13</f>
        <v>20.2</v>
      </c>
      <c r="F411" s="109" t="str">
        <f>'[7]Tabelle1'!D13</f>
        <v>x</v>
      </c>
      <c r="G411" s="131">
        <v>9</v>
      </c>
      <c r="H411" s="131">
        <v>29</v>
      </c>
      <c r="I411" s="112" t="s">
        <v>39</v>
      </c>
      <c r="J411" s="153" t="s">
        <v>281</v>
      </c>
      <c r="K411" s="154">
        <v>11.7</v>
      </c>
      <c r="L411" s="155">
        <v>0</v>
      </c>
      <c r="M411" s="147"/>
      <c r="N411" s="487">
        <v>10</v>
      </c>
      <c r="O411" s="488">
        <v>19</v>
      </c>
      <c r="P411" s="488">
        <v>26</v>
      </c>
      <c r="Q411" s="488">
        <v>39</v>
      </c>
      <c r="R411" s="420">
        <v>21</v>
      </c>
      <c r="S411" s="420">
        <v>32</v>
      </c>
      <c r="T411" s="420"/>
      <c r="U411" s="420"/>
      <c r="V411" s="420">
        <v>16</v>
      </c>
      <c r="W411" s="420">
        <v>31</v>
      </c>
      <c r="X411" s="420"/>
      <c r="Y411" s="420"/>
      <c r="Z411" s="419">
        <f>SUM(N411,P411,R411,T411,V411,X411,-AK411)</f>
        <v>73</v>
      </c>
      <c r="AA411" s="420">
        <f>SUM(O411,Q411,S411,U411,W411,Y411,-AS411)</f>
        <v>121</v>
      </c>
      <c r="AB411" s="421">
        <f>SUM(Z411:AA411)</f>
        <v>194</v>
      </c>
      <c r="AD411">
        <f t="shared" si="76"/>
        <v>47</v>
      </c>
      <c r="AE411" s="375">
        <f t="shared" si="91"/>
        <v>10</v>
      </c>
      <c r="AF411" s="173">
        <f t="shared" si="92"/>
        <v>26</v>
      </c>
      <c r="AG411" s="173">
        <f t="shared" si="93"/>
        <v>21</v>
      </c>
      <c r="AH411" s="173">
        <f t="shared" si="94"/>
        <v>0</v>
      </c>
      <c r="AI411" s="173">
        <f t="shared" si="95"/>
        <v>16</v>
      </c>
      <c r="AJ411" s="173">
        <f t="shared" si="96"/>
        <v>0</v>
      </c>
      <c r="AK411" s="369">
        <f t="shared" si="97"/>
        <v>0</v>
      </c>
      <c r="AL411" s="173"/>
      <c r="AM411" s="173">
        <f t="shared" si="98"/>
        <v>19</v>
      </c>
      <c r="AN411" s="173">
        <f t="shared" si="99"/>
        <v>39</v>
      </c>
      <c r="AO411" s="173">
        <f t="shared" si="100"/>
        <v>32</v>
      </c>
      <c r="AP411" s="173">
        <f t="shared" si="101"/>
        <v>0</v>
      </c>
      <c r="AQ411" s="173">
        <f t="shared" si="102"/>
        <v>31</v>
      </c>
      <c r="AR411" s="173">
        <f t="shared" si="103"/>
        <v>0</v>
      </c>
      <c r="AS411" s="374">
        <f t="shared" si="104"/>
        <v>0</v>
      </c>
    </row>
    <row r="412" spans="2:45" ht="15">
      <c r="B412" s="516"/>
      <c r="C412" s="350">
        <v>9</v>
      </c>
      <c r="D412" s="127" t="str">
        <f>'[7]Tabelle1'!B14</f>
        <v>Burmester Sybille</v>
      </c>
      <c r="E412" s="257">
        <f>'[7]Tabelle1'!C14</f>
        <v>14.1</v>
      </c>
      <c r="F412" s="109" t="str">
        <f>'[7]Tabelle1'!D14</f>
        <v>x</v>
      </c>
      <c r="G412" s="131"/>
      <c r="H412" s="131"/>
      <c r="I412" s="112" t="s">
        <v>39</v>
      </c>
      <c r="J412" s="153" t="s">
        <v>285</v>
      </c>
      <c r="K412" s="154">
        <v>20.2</v>
      </c>
      <c r="L412" s="155" t="s">
        <v>242</v>
      </c>
      <c r="M412" s="147"/>
      <c r="N412" s="487">
        <v>7</v>
      </c>
      <c r="O412" s="488">
        <v>24</v>
      </c>
      <c r="P412" s="488">
        <v>12</v>
      </c>
      <c r="Q412" s="488">
        <v>31</v>
      </c>
      <c r="R412" s="420">
        <v>8</v>
      </c>
      <c r="S412" s="420">
        <v>19</v>
      </c>
      <c r="T412" s="420">
        <v>9</v>
      </c>
      <c r="U412" s="420">
        <v>22</v>
      </c>
      <c r="V412" s="420">
        <v>9</v>
      </c>
      <c r="W412" s="420">
        <v>29</v>
      </c>
      <c r="X412" s="420"/>
      <c r="Y412" s="420"/>
      <c r="Z412" s="419">
        <f>SUM(N412,P412,R412,T412,V412,X412,-AK412)</f>
        <v>38</v>
      </c>
      <c r="AA412" s="420">
        <f>SUM(O412,Q412,S412,U412,W412,Y412,-AS412)</f>
        <v>106</v>
      </c>
      <c r="AB412" s="421">
        <f>SUM(Z412:AA412)</f>
        <v>144</v>
      </c>
      <c r="AD412">
        <f>IF($N$484="*",SUM(N412:O412),IF($P$484="*",SUM(P412:Q412),IF($R$484="*",SUM(R412:S412),IF($T$484="*",SUM(T412:U412),IF($V$484="*",SUM(V412:W412),IF($X$484="*",SUM(X412:Y412),0))))))</f>
        <v>38</v>
      </c>
      <c r="AE412" s="375">
        <f t="shared" si="91"/>
        <v>7</v>
      </c>
      <c r="AF412" s="173">
        <f t="shared" si="92"/>
        <v>12</v>
      </c>
      <c r="AG412" s="173">
        <f t="shared" si="93"/>
        <v>8</v>
      </c>
      <c r="AH412" s="173">
        <f t="shared" si="94"/>
        <v>9</v>
      </c>
      <c r="AI412" s="173">
        <f t="shared" si="95"/>
        <v>9</v>
      </c>
      <c r="AJ412" s="173">
        <f t="shared" si="96"/>
        <v>0</v>
      </c>
      <c r="AK412" s="369">
        <f t="shared" si="97"/>
        <v>7</v>
      </c>
      <c r="AL412" s="173"/>
      <c r="AM412" s="173">
        <f t="shared" si="98"/>
        <v>24</v>
      </c>
      <c r="AN412" s="173">
        <f t="shared" si="99"/>
        <v>31</v>
      </c>
      <c r="AO412" s="173">
        <f t="shared" si="100"/>
        <v>19</v>
      </c>
      <c r="AP412" s="173">
        <f t="shared" si="101"/>
        <v>22</v>
      </c>
      <c r="AQ412" s="173">
        <f t="shared" si="102"/>
        <v>29</v>
      </c>
      <c r="AR412" s="173">
        <f t="shared" si="103"/>
        <v>0</v>
      </c>
      <c r="AS412" s="374">
        <f t="shared" si="104"/>
        <v>19</v>
      </c>
    </row>
    <row r="413" spans="2:45" ht="15.75">
      <c r="B413" s="516"/>
      <c r="C413" s="350">
        <v>10</v>
      </c>
      <c r="D413" s="127">
        <f>'[7]Tabelle1'!B15</f>
        <v>0</v>
      </c>
      <c r="E413" s="257">
        <f>'[7]Tabelle1'!C15</f>
        <v>0</v>
      </c>
      <c r="F413" s="109">
        <f>'[7]Tabelle1'!D15</f>
        <v>0</v>
      </c>
      <c r="G413" s="131"/>
      <c r="H413" s="131"/>
      <c r="I413" s="112" t="s">
        <v>39</v>
      </c>
      <c r="J413" s="153" t="s">
        <v>313</v>
      </c>
      <c r="K413" s="154">
        <v>15.4</v>
      </c>
      <c r="L413" s="155">
        <v>0</v>
      </c>
      <c r="M413" s="147"/>
      <c r="N413" s="487"/>
      <c r="O413" s="488"/>
      <c r="P413" s="488">
        <v>21</v>
      </c>
      <c r="Q413" s="488">
        <v>38</v>
      </c>
      <c r="R413" s="420"/>
      <c r="S413" s="420"/>
      <c r="T413" s="420"/>
      <c r="U413" s="420"/>
      <c r="V413" s="420"/>
      <c r="W413" s="420"/>
      <c r="X413" s="420"/>
      <c r="Y413" s="420"/>
      <c r="Z413" s="419">
        <f>SUM(N413,P413,R413,T413,V413,X413,-AK413)</f>
        <v>21</v>
      </c>
      <c r="AA413" s="420">
        <f>SUM(O413,Q413,S413,U413,W413,Y413,-AS413)</f>
        <v>38</v>
      </c>
      <c r="AB413" s="421">
        <f>SUM(Z413:AA413)</f>
        <v>59</v>
      </c>
      <c r="AD413">
        <f>IF($N$484="*",SUM(N413:O413),IF($P$484="*",SUM(P413:Q413),IF($R$484="*",SUM(R413:S413),IF($T$484="*",SUM(T413:U413),IF($V$484="*",SUM(V413:W413),IF($X$484="*",SUM(X413:Y413),0))))))</f>
        <v>0</v>
      </c>
      <c r="AE413" s="375">
        <f t="shared" si="91"/>
        <v>0</v>
      </c>
      <c r="AF413" s="173">
        <f t="shared" si="92"/>
        <v>21</v>
      </c>
      <c r="AG413" s="173">
        <f t="shared" si="93"/>
        <v>0</v>
      </c>
      <c r="AH413" s="173">
        <f t="shared" si="94"/>
        <v>0</v>
      </c>
      <c r="AI413" s="173">
        <f t="shared" si="95"/>
        <v>0</v>
      </c>
      <c r="AJ413" s="173">
        <f t="shared" si="96"/>
        <v>0</v>
      </c>
      <c r="AK413" s="369">
        <f t="shared" si="97"/>
        <v>0</v>
      </c>
      <c r="AL413" s="173"/>
      <c r="AM413" s="173">
        <f t="shared" si="98"/>
        <v>0</v>
      </c>
      <c r="AN413" s="173">
        <f t="shared" si="99"/>
        <v>38</v>
      </c>
      <c r="AO413" s="173">
        <f t="shared" si="100"/>
        <v>0</v>
      </c>
      <c r="AP413" s="173">
        <f t="shared" si="101"/>
        <v>0</v>
      </c>
      <c r="AQ413" s="173">
        <f t="shared" si="102"/>
        <v>0</v>
      </c>
      <c r="AR413" s="173">
        <f t="shared" si="103"/>
        <v>0</v>
      </c>
      <c r="AS413" s="374">
        <f t="shared" si="104"/>
        <v>0</v>
      </c>
    </row>
    <row r="414" spans="2:45" ht="15">
      <c r="B414" s="516"/>
      <c r="C414" s="350">
        <v>11</v>
      </c>
      <c r="D414" s="127">
        <f>'[7]Tabelle1'!B16</f>
        <v>0</v>
      </c>
      <c r="E414" s="257">
        <f>'[7]Tabelle1'!C16</f>
        <v>0</v>
      </c>
      <c r="F414" s="109">
        <f>'[7]Tabelle1'!D16</f>
        <v>0</v>
      </c>
      <c r="G414" s="131"/>
      <c r="H414" s="131"/>
      <c r="I414" s="112" t="s">
        <v>39</v>
      </c>
      <c r="J414" s="153" t="s">
        <v>283</v>
      </c>
      <c r="K414" s="154">
        <v>16.2</v>
      </c>
      <c r="L414" s="155">
        <v>0</v>
      </c>
      <c r="M414" s="147"/>
      <c r="N414" s="487">
        <v>9</v>
      </c>
      <c r="O414" s="488">
        <v>22</v>
      </c>
      <c r="P414" s="488">
        <v>18</v>
      </c>
      <c r="Q414" s="488">
        <v>34</v>
      </c>
      <c r="R414" s="420">
        <v>15</v>
      </c>
      <c r="S414" s="420">
        <v>26</v>
      </c>
      <c r="T414" s="420">
        <v>14</v>
      </c>
      <c r="U414" s="420">
        <v>26</v>
      </c>
      <c r="V414" s="420">
        <v>11</v>
      </c>
      <c r="W414" s="420">
        <v>27</v>
      </c>
      <c r="X414" s="420"/>
      <c r="Y414" s="420"/>
      <c r="Z414" s="419">
        <f>SUM(N414,P414,R414,T414,V414,X414,-AK414)</f>
        <v>58</v>
      </c>
      <c r="AA414" s="420">
        <f>SUM(O414,Q414,S414,U414,W414,Y414,-AS414)</f>
        <v>113</v>
      </c>
      <c r="AB414" s="421">
        <f>SUM(Z414:AA414)</f>
        <v>171</v>
      </c>
      <c r="AD414">
        <f aca="true" t="shared" si="105" ref="AD414:AD443">IF($N$484="*",SUM(N414:O414),IF($P$484="*",SUM(P414:Q414),IF($R$484="*",SUM(R414:S414),IF($T$484="*",SUM(T414:U414),IF($V$484="*",SUM(V414:W414),IF($X$484="*",SUM(X414:Y414),0))))))</f>
        <v>38</v>
      </c>
      <c r="AE414" s="375">
        <f t="shared" si="91"/>
        <v>9</v>
      </c>
      <c r="AF414" s="173">
        <f t="shared" si="92"/>
        <v>18</v>
      </c>
      <c r="AG414" s="173">
        <f t="shared" si="93"/>
        <v>15</v>
      </c>
      <c r="AH414" s="173">
        <f t="shared" si="94"/>
        <v>14</v>
      </c>
      <c r="AI414" s="173">
        <f t="shared" si="95"/>
        <v>11</v>
      </c>
      <c r="AJ414" s="173">
        <f t="shared" si="96"/>
        <v>0</v>
      </c>
      <c r="AK414" s="369">
        <f t="shared" si="97"/>
        <v>9</v>
      </c>
      <c r="AL414" s="173"/>
      <c r="AM414" s="173">
        <f t="shared" si="98"/>
        <v>22</v>
      </c>
      <c r="AN414" s="173">
        <f t="shared" si="99"/>
        <v>34</v>
      </c>
      <c r="AO414" s="173">
        <f t="shared" si="100"/>
        <v>26</v>
      </c>
      <c r="AP414" s="173">
        <f t="shared" si="101"/>
        <v>26</v>
      </c>
      <c r="AQ414" s="173">
        <f t="shared" si="102"/>
        <v>27</v>
      </c>
      <c r="AR414" s="173">
        <f t="shared" si="103"/>
        <v>0</v>
      </c>
      <c r="AS414" s="374">
        <f t="shared" si="104"/>
        <v>22</v>
      </c>
    </row>
    <row r="415" spans="2:45" ht="15">
      <c r="B415" s="516"/>
      <c r="C415" s="350">
        <v>12</v>
      </c>
      <c r="D415" s="127">
        <f>'[7]Tabelle1'!B17</f>
        <v>0</v>
      </c>
      <c r="E415" s="257">
        <f>'[7]Tabelle1'!C17</f>
        <v>0</v>
      </c>
      <c r="F415" s="109">
        <f>'[7]Tabelle1'!D17</f>
        <v>0</v>
      </c>
      <c r="G415" s="131"/>
      <c r="H415" s="131"/>
      <c r="I415" s="112" t="s">
        <v>39</v>
      </c>
      <c r="J415" s="153" t="s">
        <v>282</v>
      </c>
      <c r="K415" s="154">
        <v>13.6</v>
      </c>
      <c r="L415" s="155">
        <v>0</v>
      </c>
      <c r="M415" s="147"/>
      <c r="N415" s="419">
        <v>17</v>
      </c>
      <c r="O415" s="420">
        <v>30</v>
      </c>
      <c r="P415" s="420">
        <v>20</v>
      </c>
      <c r="Q415" s="420">
        <v>33</v>
      </c>
      <c r="R415" s="420"/>
      <c r="S415" s="420"/>
      <c r="T415" s="420"/>
      <c r="U415" s="420"/>
      <c r="V415" s="420"/>
      <c r="W415" s="420"/>
      <c r="X415" s="420"/>
      <c r="Y415" s="420"/>
      <c r="Z415" s="419">
        <f>SUM(N415,P415,R415,T415,V415,X415,-AK415)</f>
        <v>37</v>
      </c>
      <c r="AA415" s="420">
        <f>SUM(O415,Q415,S415,U415,W415,Y415,-AS415)</f>
        <v>63</v>
      </c>
      <c r="AB415" s="421">
        <f>SUM(Z415:AA415)</f>
        <v>100</v>
      </c>
      <c r="AD415">
        <f t="shared" si="105"/>
        <v>0</v>
      </c>
      <c r="AE415" s="375">
        <f t="shared" si="91"/>
        <v>17</v>
      </c>
      <c r="AF415" s="173">
        <f t="shared" si="92"/>
        <v>20</v>
      </c>
      <c r="AG415" s="173">
        <f t="shared" si="93"/>
        <v>0</v>
      </c>
      <c r="AH415" s="173">
        <f t="shared" si="94"/>
        <v>0</v>
      </c>
      <c r="AI415" s="173">
        <f t="shared" si="95"/>
        <v>0</v>
      </c>
      <c r="AJ415" s="173">
        <f t="shared" si="96"/>
        <v>0</v>
      </c>
      <c r="AK415" s="369">
        <f t="shared" si="97"/>
        <v>0</v>
      </c>
      <c r="AL415" s="173"/>
      <c r="AM415" s="173">
        <f t="shared" si="98"/>
        <v>30</v>
      </c>
      <c r="AN415" s="173">
        <f t="shared" si="99"/>
        <v>33</v>
      </c>
      <c r="AO415" s="173">
        <f t="shared" si="100"/>
        <v>0</v>
      </c>
      <c r="AP415" s="173">
        <f t="shared" si="101"/>
        <v>0</v>
      </c>
      <c r="AQ415" s="173">
        <f t="shared" si="102"/>
        <v>0</v>
      </c>
      <c r="AR415" s="173">
        <f t="shared" si="103"/>
        <v>0</v>
      </c>
      <c r="AS415" s="374">
        <f t="shared" si="104"/>
        <v>0</v>
      </c>
    </row>
    <row r="416" spans="2:45" ht="15">
      <c r="B416" s="445"/>
      <c r="C416" s="350">
        <v>13</v>
      </c>
      <c r="D416" s="127"/>
      <c r="E416" s="257"/>
      <c r="F416" s="109"/>
      <c r="G416" s="131"/>
      <c r="H416" s="131"/>
      <c r="I416" s="112" t="s">
        <v>39</v>
      </c>
      <c r="J416" s="153" t="s">
        <v>328</v>
      </c>
      <c r="K416" s="154">
        <v>14.2</v>
      </c>
      <c r="L416" s="155">
        <v>0</v>
      </c>
      <c r="M416" s="147"/>
      <c r="N416" s="487"/>
      <c r="O416" s="488"/>
      <c r="P416" s="488"/>
      <c r="Q416" s="488"/>
      <c r="R416" s="420"/>
      <c r="S416" s="420"/>
      <c r="T416" s="420">
        <v>12</v>
      </c>
      <c r="U416" s="420">
        <v>22</v>
      </c>
      <c r="V416" s="420"/>
      <c r="W416" s="420"/>
      <c r="X416" s="420"/>
      <c r="Y416" s="420"/>
      <c r="Z416" s="419">
        <f>SUM(N416,P416,R416,T416,V416,X416,-AK416)</f>
        <v>12</v>
      </c>
      <c r="AA416" s="420">
        <f>SUM(O416,Q416,S416,U416,W416,Y416,-AS416)</f>
        <v>22</v>
      </c>
      <c r="AB416" s="421">
        <f>SUM(Z416:AA416)</f>
        <v>34</v>
      </c>
      <c r="AD416">
        <f t="shared" si="105"/>
        <v>0</v>
      </c>
      <c r="AE416" s="375">
        <f t="shared" si="91"/>
        <v>0</v>
      </c>
      <c r="AF416" s="173">
        <f t="shared" si="92"/>
        <v>0</v>
      </c>
      <c r="AG416" s="173">
        <f t="shared" si="93"/>
        <v>0</v>
      </c>
      <c r="AH416" s="173">
        <f t="shared" si="94"/>
        <v>12</v>
      </c>
      <c r="AI416" s="173">
        <f t="shared" si="95"/>
        <v>0</v>
      </c>
      <c r="AJ416" s="173">
        <f t="shared" si="96"/>
        <v>0</v>
      </c>
      <c r="AK416" s="369">
        <f t="shared" si="97"/>
        <v>0</v>
      </c>
      <c r="AL416" s="173"/>
      <c r="AM416" s="173">
        <f t="shared" si="98"/>
        <v>0</v>
      </c>
      <c r="AN416" s="173">
        <f t="shared" si="99"/>
        <v>0</v>
      </c>
      <c r="AO416" s="173">
        <f t="shared" si="100"/>
        <v>0</v>
      </c>
      <c r="AP416" s="173">
        <f t="shared" si="101"/>
        <v>22</v>
      </c>
      <c r="AQ416" s="173">
        <f t="shared" si="102"/>
        <v>0</v>
      </c>
      <c r="AR416" s="173">
        <f t="shared" si="103"/>
        <v>0</v>
      </c>
      <c r="AS416" s="374">
        <f t="shared" si="104"/>
        <v>0</v>
      </c>
    </row>
    <row r="417" spans="2:45" ht="16.5" thickBot="1">
      <c r="B417" s="445"/>
      <c r="C417" s="350">
        <v>14</v>
      </c>
      <c r="D417" s="127"/>
      <c r="E417" s="257"/>
      <c r="F417" s="109"/>
      <c r="G417" s="131"/>
      <c r="H417" s="131"/>
      <c r="I417" s="112" t="s">
        <v>39</v>
      </c>
      <c r="J417" s="153" t="s">
        <v>279</v>
      </c>
      <c r="K417" s="154">
        <v>7.3</v>
      </c>
      <c r="L417" s="155">
        <v>0</v>
      </c>
      <c r="M417" s="147"/>
      <c r="N417" s="419">
        <v>17</v>
      </c>
      <c r="O417" s="420">
        <v>24</v>
      </c>
      <c r="P417" s="420">
        <v>24</v>
      </c>
      <c r="Q417" s="420">
        <v>33</v>
      </c>
      <c r="R417" s="420">
        <v>18</v>
      </c>
      <c r="S417" s="420">
        <v>25</v>
      </c>
      <c r="T417" s="420">
        <v>23</v>
      </c>
      <c r="U417" s="420">
        <v>30</v>
      </c>
      <c r="V417" s="420">
        <v>17</v>
      </c>
      <c r="W417" s="420">
        <v>26</v>
      </c>
      <c r="X417" s="420"/>
      <c r="Y417" s="420"/>
      <c r="Z417" s="419">
        <f>SUM(N417,P417,R417,T417,V417,X417,-AK417)</f>
        <v>82</v>
      </c>
      <c r="AA417" s="420">
        <f>SUM(O417,Q417,S417,U417,W417,Y417,-AS417)</f>
        <v>114</v>
      </c>
      <c r="AB417" s="421">
        <f>SUM(Z417:AA417)</f>
        <v>196</v>
      </c>
      <c r="AD417">
        <f t="shared" si="105"/>
        <v>43</v>
      </c>
      <c r="AE417" s="375">
        <f t="shared" si="91"/>
        <v>17</v>
      </c>
      <c r="AF417" s="173">
        <f t="shared" si="92"/>
        <v>24</v>
      </c>
      <c r="AG417" s="173">
        <f t="shared" si="93"/>
        <v>18</v>
      </c>
      <c r="AH417" s="173">
        <f t="shared" si="94"/>
        <v>23</v>
      </c>
      <c r="AI417" s="173">
        <f t="shared" si="95"/>
        <v>17</v>
      </c>
      <c r="AJ417" s="173">
        <f t="shared" si="96"/>
        <v>0</v>
      </c>
      <c r="AK417" s="369">
        <f t="shared" si="97"/>
        <v>17</v>
      </c>
      <c r="AL417" s="173"/>
      <c r="AM417" s="173">
        <f t="shared" si="98"/>
        <v>24</v>
      </c>
      <c r="AN417" s="173">
        <f t="shared" si="99"/>
        <v>33</v>
      </c>
      <c r="AO417" s="173">
        <f t="shared" si="100"/>
        <v>25</v>
      </c>
      <c r="AP417" s="173">
        <f t="shared" si="101"/>
        <v>30</v>
      </c>
      <c r="AQ417" s="173">
        <f t="shared" si="102"/>
        <v>26</v>
      </c>
      <c r="AR417" s="173">
        <f t="shared" si="103"/>
        <v>0</v>
      </c>
      <c r="AS417" s="374">
        <f t="shared" si="104"/>
        <v>24</v>
      </c>
    </row>
    <row r="418" spans="2:45" ht="16.5" hidden="1" thickBot="1">
      <c r="B418" s="445"/>
      <c r="C418" s="350">
        <v>15</v>
      </c>
      <c r="D418" s="127"/>
      <c r="E418" s="257"/>
      <c r="F418" s="109"/>
      <c r="G418" s="131"/>
      <c r="H418" s="131"/>
      <c r="I418" s="112" t="s">
        <v>39</v>
      </c>
      <c r="J418" s="153"/>
      <c r="K418" s="154"/>
      <c r="L418" s="155"/>
      <c r="M418" s="147"/>
      <c r="N418" s="487"/>
      <c r="O418" s="488"/>
      <c r="P418" s="488"/>
      <c r="Q418" s="488"/>
      <c r="R418" s="420"/>
      <c r="S418" s="420"/>
      <c r="T418" s="420"/>
      <c r="U418" s="420"/>
      <c r="V418" s="420"/>
      <c r="W418" s="420"/>
      <c r="X418" s="420"/>
      <c r="Y418" s="420"/>
      <c r="Z418" s="419">
        <f>SUM(N418,P418,R418,T418,V418,X418,-AK418)</f>
        <v>0</v>
      </c>
      <c r="AA418" s="420">
        <f>SUM(O418,Q418,S418,U418,W418,Y418,-AS418)</f>
        <v>0</v>
      </c>
      <c r="AB418" s="421">
        <f>SUM(Z418:AA418)</f>
        <v>0</v>
      </c>
      <c r="AD418">
        <f t="shared" si="105"/>
        <v>0</v>
      </c>
      <c r="AE418" s="375">
        <f t="shared" si="91"/>
        <v>0</v>
      </c>
      <c r="AF418" s="173">
        <f t="shared" si="92"/>
        <v>0</v>
      </c>
      <c r="AG418" s="173">
        <f t="shared" si="93"/>
        <v>0</v>
      </c>
      <c r="AH418" s="173">
        <f t="shared" si="94"/>
        <v>0</v>
      </c>
      <c r="AI418" s="173">
        <f t="shared" si="95"/>
        <v>0</v>
      </c>
      <c r="AJ418" s="173">
        <f t="shared" si="96"/>
        <v>0</v>
      </c>
      <c r="AK418" s="369">
        <f t="shared" si="97"/>
        <v>0</v>
      </c>
      <c r="AL418" s="173"/>
      <c r="AM418" s="173">
        <f t="shared" si="98"/>
        <v>0</v>
      </c>
      <c r="AN418" s="173">
        <f t="shared" si="99"/>
        <v>0</v>
      </c>
      <c r="AO418" s="173">
        <f t="shared" si="100"/>
        <v>0</v>
      </c>
      <c r="AP418" s="173">
        <f t="shared" si="101"/>
        <v>0</v>
      </c>
      <c r="AQ418" s="173">
        <f t="shared" si="102"/>
        <v>0</v>
      </c>
      <c r="AR418" s="173">
        <f t="shared" si="103"/>
        <v>0</v>
      </c>
      <c r="AS418" s="374">
        <f t="shared" si="104"/>
        <v>0</v>
      </c>
    </row>
    <row r="419" spans="2:45" ht="16.5" hidden="1" thickBot="1">
      <c r="B419" s="445"/>
      <c r="C419" s="350">
        <v>16</v>
      </c>
      <c r="D419" s="127"/>
      <c r="E419" s="257"/>
      <c r="F419" s="109"/>
      <c r="G419" s="131"/>
      <c r="H419" s="131"/>
      <c r="I419" s="112" t="s">
        <v>39</v>
      </c>
      <c r="J419" s="153"/>
      <c r="K419" s="154"/>
      <c r="L419" s="155"/>
      <c r="M419" s="147"/>
      <c r="N419" s="487"/>
      <c r="O419" s="488"/>
      <c r="P419" s="488"/>
      <c r="Q419" s="488"/>
      <c r="R419" s="420"/>
      <c r="S419" s="420"/>
      <c r="T419" s="420"/>
      <c r="U419" s="420"/>
      <c r="V419" s="420"/>
      <c r="W419" s="420"/>
      <c r="X419" s="420"/>
      <c r="Y419" s="420"/>
      <c r="Z419" s="419">
        <f>SUM(N419,P419,R419,T419,V419,X419,-AK419)</f>
        <v>0</v>
      </c>
      <c r="AA419" s="420">
        <f>SUM(O419,Q419,S419,U419,W419,Y419,-AS419)</f>
        <v>0</v>
      </c>
      <c r="AB419" s="421">
        <f>SUM(Z419:AA419)</f>
        <v>0</v>
      </c>
      <c r="AD419">
        <f t="shared" si="105"/>
        <v>0</v>
      </c>
      <c r="AE419" s="375">
        <f t="shared" si="91"/>
        <v>0</v>
      </c>
      <c r="AF419" s="173">
        <f t="shared" si="92"/>
        <v>0</v>
      </c>
      <c r="AG419" s="173">
        <f t="shared" si="93"/>
        <v>0</v>
      </c>
      <c r="AH419" s="173">
        <f t="shared" si="94"/>
        <v>0</v>
      </c>
      <c r="AI419" s="173">
        <f t="shared" si="95"/>
        <v>0</v>
      </c>
      <c r="AJ419" s="173">
        <f t="shared" si="96"/>
        <v>0</v>
      </c>
      <c r="AK419" s="369">
        <f t="shared" si="97"/>
        <v>0</v>
      </c>
      <c r="AL419" s="173"/>
      <c r="AM419" s="173">
        <f t="shared" si="98"/>
        <v>0</v>
      </c>
      <c r="AN419" s="173">
        <f t="shared" si="99"/>
        <v>0</v>
      </c>
      <c r="AO419" s="173">
        <f t="shared" si="100"/>
        <v>0</v>
      </c>
      <c r="AP419" s="173">
        <f t="shared" si="101"/>
        <v>0</v>
      </c>
      <c r="AQ419" s="173">
        <f t="shared" si="102"/>
        <v>0</v>
      </c>
      <c r="AR419" s="173">
        <f t="shared" si="103"/>
        <v>0</v>
      </c>
      <c r="AS419" s="374">
        <f t="shared" si="104"/>
        <v>0</v>
      </c>
    </row>
    <row r="420" spans="2:45" ht="16.5" hidden="1" thickBot="1">
      <c r="B420" s="445"/>
      <c r="C420" s="350">
        <v>17</v>
      </c>
      <c r="D420" s="127"/>
      <c r="E420" s="257"/>
      <c r="F420" s="109"/>
      <c r="G420" s="131"/>
      <c r="H420" s="131"/>
      <c r="I420" s="112" t="s">
        <v>39</v>
      </c>
      <c r="J420" s="153"/>
      <c r="K420" s="154"/>
      <c r="L420" s="155"/>
      <c r="M420" s="147"/>
      <c r="N420" s="419"/>
      <c r="O420" s="420"/>
      <c r="P420" s="420"/>
      <c r="Q420" s="420"/>
      <c r="R420" s="420"/>
      <c r="S420" s="420"/>
      <c r="T420" s="420"/>
      <c r="U420" s="420"/>
      <c r="V420" s="420"/>
      <c r="W420" s="420"/>
      <c r="X420" s="420"/>
      <c r="Y420" s="420"/>
      <c r="Z420" s="419">
        <f>SUM(N420,P420,R420,T420,V420,X420,-AK420)</f>
        <v>0</v>
      </c>
      <c r="AA420" s="420">
        <f>SUM(O420,Q420,S420,U420,W420,Y420,-AS420)</f>
        <v>0</v>
      </c>
      <c r="AB420" s="421">
        <f>SUM(Z420:AA420)</f>
        <v>0</v>
      </c>
      <c r="AD420">
        <f t="shared" si="105"/>
        <v>0</v>
      </c>
      <c r="AE420" s="375">
        <f t="shared" si="91"/>
        <v>0</v>
      </c>
      <c r="AF420" s="173">
        <f t="shared" si="92"/>
        <v>0</v>
      </c>
      <c r="AG420" s="173">
        <f t="shared" si="93"/>
        <v>0</v>
      </c>
      <c r="AH420" s="173">
        <f t="shared" si="94"/>
        <v>0</v>
      </c>
      <c r="AI420" s="173">
        <f t="shared" si="95"/>
        <v>0</v>
      </c>
      <c r="AJ420" s="173">
        <f t="shared" si="96"/>
        <v>0</v>
      </c>
      <c r="AK420" s="369">
        <f t="shared" si="97"/>
        <v>0</v>
      </c>
      <c r="AL420" s="173"/>
      <c r="AM420" s="173">
        <f t="shared" si="98"/>
        <v>0</v>
      </c>
      <c r="AN420" s="173">
        <f t="shared" si="99"/>
        <v>0</v>
      </c>
      <c r="AO420" s="173">
        <f t="shared" si="100"/>
        <v>0</v>
      </c>
      <c r="AP420" s="173">
        <f t="shared" si="101"/>
        <v>0</v>
      </c>
      <c r="AQ420" s="173">
        <f t="shared" si="102"/>
        <v>0</v>
      </c>
      <c r="AR420" s="173">
        <f t="shared" si="103"/>
        <v>0</v>
      </c>
      <c r="AS420" s="374">
        <f t="shared" si="104"/>
        <v>0</v>
      </c>
    </row>
    <row r="421" spans="2:45" ht="16.5" hidden="1" thickBot="1">
      <c r="B421" s="445"/>
      <c r="C421" s="350">
        <v>18</v>
      </c>
      <c r="D421" s="127"/>
      <c r="E421" s="257"/>
      <c r="F421" s="109"/>
      <c r="G421" s="131"/>
      <c r="H421" s="131"/>
      <c r="I421" s="112" t="s">
        <v>39</v>
      </c>
      <c r="J421" s="153"/>
      <c r="K421" s="154"/>
      <c r="L421" s="155"/>
      <c r="M421" s="147"/>
      <c r="N421" s="487"/>
      <c r="O421" s="488"/>
      <c r="P421" s="488"/>
      <c r="Q421" s="488"/>
      <c r="R421" s="420"/>
      <c r="S421" s="420"/>
      <c r="T421" s="420"/>
      <c r="U421" s="420"/>
      <c r="V421" s="420"/>
      <c r="W421" s="420"/>
      <c r="X421" s="420"/>
      <c r="Y421" s="420"/>
      <c r="Z421" s="419">
        <f>SUM(N421,P421,R421,T421,V421,X421,-AK421)</f>
        <v>0</v>
      </c>
      <c r="AA421" s="420">
        <f>SUM(O421,Q421,S421,U421,W421,Y421,-AS421)</f>
        <v>0</v>
      </c>
      <c r="AB421" s="421">
        <f>SUM(Z421:AA421)</f>
        <v>0</v>
      </c>
      <c r="AD421">
        <f t="shared" si="105"/>
        <v>0</v>
      </c>
      <c r="AE421" s="375">
        <f t="shared" si="91"/>
        <v>0</v>
      </c>
      <c r="AF421" s="173">
        <f t="shared" si="92"/>
        <v>0</v>
      </c>
      <c r="AG421" s="173">
        <f t="shared" si="93"/>
        <v>0</v>
      </c>
      <c r="AH421" s="173">
        <f t="shared" si="94"/>
        <v>0</v>
      </c>
      <c r="AI421" s="173">
        <f t="shared" si="95"/>
        <v>0</v>
      </c>
      <c r="AJ421" s="173">
        <f t="shared" si="96"/>
        <v>0</v>
      </c>
      <c r="AK421" s="369">
        <f t="shared" si="97"/>
        <v>0</v>
      </c>
      <c r="AL421" s="173"/>
      <c r="AM421" s="173">
        <f t="shared" si="98"/>
        <v>0</v>
      </c>
      <c r="AN421" s="173">
        <f t="shared" si="99"/>
        <v>0</v>
      </c>
      <c r="AO421" s="173">
        <f t="shared" si="100"/>
        <v>0</v>
      </c>
      <c r="AP421" s="173">
        <f t="shared" si="101"/>
        <v>0</v>
      </c>
      <c r="AQ421" s="173">
        <f t="shared" si="102"/>
        <v>0</v>
      </c>
      <c r="AR421" s="173">
        <f t="shared" si="103"/>
        <v>0</v>
      </c>
      <c r="AS421" s="374">
        <f t="shared" si="104"/>
        <v>0</v>
      </c>
    </row>
    <row r="422" spans="2:45" ht="16.5" hidden="1" thickBot="1">
      <c r="B422" s="445"/>
      <c r="C422" s="350">
        <v>19</v>
      </c>
      <c r="D422" s="127"/>
      <c r="E422" s="257"/>
      <c r="F422" s="109"/>
      <c r="G422" s="131"/>
      <c r="H422" s="131"/>
      <c r="I422" s="112" t="s">
        <v>39</v>
      </c>
      <c r="J422" s="153"/>
      <c r="K422" s="154"/>
      <c r="L422" s="155"/>
      <c r="M422" s="147"/>
      <c r="N422" s="419"/>
      <c r="O422" s="420"/>
      <c r="P422" s="420"/>
      <c r="Q422" s="420"/>
      <c r="R422" s="420"/>
      <c r="S422" s="420"/>
      <c r="T422" s="420"/>
      <c r="U422" s="420"/>
      <c r="V422" s="420"/>
      <c r="W422" s="420"/>
      <c r="X422" s="420"/>
      <c r="Y422" s="420"/>
      <c r="Z422" s="419">
        <f>SUM(N422,P422,R422,T422,V422,X422,-AK422)</f>
        <v>0</v>
      </c>
      <c r="AA422" s="420">
        <f>SUM(O422,Q422,S422,U422,W422,Y422,-AS422)</f>
        <v>0</v>
      </c>
      <c r="AB422" s="421">
        <f>SUM(Z422:AA422)</f>
        <v>0</v>
      </c>
      <c r="AD422">
        <f t="shared" si="105"/>
        <v>0</v>
      </c>
      <c r="AE422" s="375">
        <f t="shared" si="91"/>
        <v>0</v>
      </c>
      <c r="AF422" s="173">
        <f t="shared" si="92"/>
        <v>0</v>
      </c>
      <c r="AG422" s="173">
        <f t="shared" si="93"/>
        <v>0</v>
      </c>
      <c r="AH422" s="173">
        <f t="shared" si="94"/>
        <v>0</v>
      </c>
      <c r="AI422" s="173">
        <f t="shared" si="95"/>
        <v>0</v>
      </c>
      <c r="AJ422" s="173">
        <f t="shared" si="96"/>
        <v>0</v>
      </c>
      <c r="AK422" s="369">
        <f t="shared" si="97"/>
        <v>0</v>
      </c>
      <c r="AL422" s="173"/>
      <c r="AM422" s="173">
        <f t="shared" si="98"/>
        <v>0</v>
      </c>
      <c r="AN422" s="173">
        <f t="shared" si="99"/>
        <v>0</v>
      </c>
      <c r="AO422" s="173">
        <f t="shared" si="100"/>
        <v>0</v>
      </c>
      <c r="AP422" s="173">
        <f t="shared" si="101"/>
        <v>0</v>
      </c>
      <c r="AQ422" s="173">
        <f t="shared" si="102"/>
        <v>0</v>
      </c>
      <c r="AR422" s="173">
        <f t="shared" si="103"/>
        <v>0</v>
      </c>
      <c r="AS422" s="374">
        <f t="shared" si="104"/>
        <v>0</v>
      </c>
    </row>
    <row r="423" spans="2:45" ht="18" hidden="1" thickBot="1">
      <c r="B423" s="445"/>
      <c r="C423" s="350">
        <v>20</v>
      </c>
      <c r="D423" s="127"/>
      <c r="E423" s="257"/>
      <c r="F423" s="109"/>
      <c r="G423" s="131"/>
      <c r="H423" s="131"/>
      <c r="I423" s="112" t="s">
        <v>39</v>
      </c>
      <c r="J423" s="153"/>
      <c r="K423" s="154"/>
      <c r="L423" s="155"/>
      <c r="M423" s="147"/>
      <c r="N423" s="419"/>
      <c r="O423" s="420"/>
      <c r="P423" s="420"/>
      <c r="Q423" s="420"/>
      <c r="R423" s="420"/>
      <c r="S423" s="420"/>
      <c r="T423" s="420"/>
      <c r="U423" s="420"/>
      <c r="V423" s="420"/>
      <c r="W423" s="420"/>
      <c r="X423" s="420"/>
      <c r="Y423" s="420"/>
      <c r="Z423" s="419">
        <f>SUM(N423,P423,R423,T423,V423,X423,-AK423)</f>
        <v>0</v>
      </c>
      <c r="AA423" s="420">
        <f>SUM(O423,Q423,S423,U423,W423,Y423,-AS423)</f>
        <v>0</v>
      </c>
      <c r="AB423" s="421">
        <f>SUM(Z423:AA423)</f>
        <v>0</v>
      </c>
      <c r="AD423">
        <f t="shared" si="105"/>
        <v>0</v>
      </c>
      <c r="AE423" s="375">
        <f t="shared" si="91"/>
        <v>0</v>
      </c>
      <c r="AF423" s="173">
        <f t="shared" si="92"/>
        <v>0</v>
      </c>
      <c r="AG423" s="173">
        <f t="shared" si="93"/>
        <v>0</v>
      </c>
      <c r="AH423" s="173">
        <f t="shared" si="94"/>
        <v>0</v>
      </c>
      <c r="AI423" s="173">
        <f t="shared" si="95"/>
        <v>0</v>
      </c>
      <c r="AJ423" s="173">
        <f t="shared" si="96"/>
        <v>0</v>
      </c>
      <c r="AK423" s="369">
        <f t="shared" si="97"/>
        <v>0</v>
      </c>
      <c r="AL423" s="173"/>
      <c r="AM423" s="173">
        <f t="shared" si="98"/>
        <v>0</v>
      </c>
      <c r="AN423" s="173">
        <f t="shared" si="99"/>
        <v>0</v>
      </c>
      <c r="AO423" s="173">
        <f t="shared" si="100"/>
        <v>0</v>
      </c>
      <c r="AP423" s="173">
        <f t="shared" si="101"/>
        <v>0</v>
      </c>
      <c r="AQ423" s="173">
        <f t="shared" si="102"/>
        <v>0</v>
      </c>
      <c r="AR423" s="173">
        <f t="shared" si="103"/>
        <v>0</v>
      </c>
      <c r="AS423" s="374">
        <f t="shared" si="104"/>
        <v>0</v>
      </c>
    </row>
    <row r="424" spans="2:45" ht="16.5" hidden="1" thickBot="1">
      <c r="B424" s="445"/>
      <c r="C424" s="350">
        <v>21</v>
      </c>
      <c r="D424" s="127"/>
      <c r="E424" s="257"/>
      <c r="F424" s="109"/>
      <c r="G424" s="131"/>
      <c r="H424" s="131"/>
      <c r="I424" s="112" t="s">
        <v>39</v>
      </c>
      <c r="J424" s="153"/>
      <c r="K424" s="154"/>
      <c r="L424" s="155"/>
      <c r="M424" s="147"/>
      <c r="N424" s="487"/>
      <c r="O424" s="488"/>
      <c r="P424" s="488"/>
      <c r="Q424" s="488"/>
      <c r="R424" s="420"/>
      <c r="S424" s="420"/>
      <c r="T424" s="420"/>
      <c r="U424" s="420"/>
      <c r="V424" s="420"/>
      <c r="W424" s="420"/>
      <c r="X424" s="420"/>
      <c r="Y424" s="420"/>
      <c r="Z424" s="419">
        <f>SUM(N424,P424,R424,T424,V424,X424,-AK424)</f>
        <v>0</v>
      </c>
      <c r="AA424" s="420">
        <f>SUM(O424,Q424,S424,U424,W424,Y424,-AS424)</f>
        <v>0</v>
      </c>
      <c r="AB424" s="421">
        <f>SUM(Z424:AA424)</f>
        <v>0</v>
      </c>
      <c r="AD424">
        <f t="shared" si="105"/>
        <v>0</v>
      </c>
      <c r="AE424" s="375">
        <f t="shared" si="91"/>
        <v>0</v>
      </c>
      <c r="AF424" s="173">
        <f t="shared" si="92"/>
        <v>0</v>
      </c>
      <c r="AG424" s="173">
        <f t="shared" si="93"/>
        <v>0</v>
      </c>
      <c r="AH424" s="173">
        <f t="shared" si="94"/>
        <v>0</v>
      </c>
      <c r="AI424" s="173">
        <f t="shared" si="95"/>
        <v>0</v>
      </c>
      <c r="AJ424" s="173">
        <f t="shared" si="96"/>
        <v>0</v>
      </c>
      <c r="AK424" s="369">
        <f t="shared" si="97"/>
        <v>0</v>
      </c>
      <c r="AL424" s="173"/>
      <c r="AM424" s="173">
        <f t="shared" si="98"/>
        <v>0</v>
      </c>
      <c r="AN424" s="173">
        <f t="shared" si="99"/>
        <v>0</v>
      </c>
      <c r="AO424" s="173">
        <f t="shared" si="100"/>
        <v>0</v>
      </c>
      <c r="AP424" s="173">
        <f t="shared" si="101"/>
        <v>0</v>
      </c>
      <c r="AQ424" s="173">
        <f t="shared" si="102"/>
        <v>0</v>
      </c>
      <c r="AR424" s="173">
        <f t="shared" si="103"/>
        <v>0</v>
      </c>
      <c r="AS424" s="374">
        <f t="shared" si="104"/>
        <v>0</v>
      </c>
    </row>
    <row r="425" spans="2:45" ht="18" hidden="1" thickBot="1">
      <c r="B425" s="445"/>
      <c r="C425" s="350">
        <v>22</v>
      </c>
      <c r="D425" s="127"/>
      <c r="E425" s="257"/>
      <c r="F425" s="109"/>
      <c r="G425" s="131"/>
      <c r="H425" s="131"/>
      <c r="I425" s="112" t="s">
        <v>39</v>
      </c>
      <c r="J425" s="153"/>
      <c r="K425" s="154"/>
      <c r="L425" s="155"/>
      <c r="M425" s="147"/>
      <c r="N425" s="487"/>
      <c r="O425" s="488"/>
      <c r="P425" s="488"/>
      <c r="Q425" s="488"/>
      <c r="R425" s="420"/>
      <c r="S425" s="420"/>
      <c r="T425" s="420"/>
      <c r="U425" s="420"/>
      <c r="V425" s="420"/>
      <c r="W425" s="420"/>
      <c r="X425" s="420"/>
      <c r="Y425" s="420"/>
      <c r="Z425" s="419">
        <f>SUM(N425,P425,R425,T425,V425,X425,-AK425)</f>
        <v>0</v>
      </c>
      <c r="AA425" s="420">
        <f>SUM(O425,Q425,S425,U425,W425,Y425,-AS425)</f>
        <v>0</v>
      </c>
      <c r="AB425" s="421">
        <f>SUM(Z425:AA425)</f>
        <v>0</v>
      </c>
      <c r="AD425">
        <f t="shared" si="105"/>
        <v>0</v>
      </c>
      <c r="AE425" s="375">
        <f t="shared" si="91"/>
        <v>0</v>
      </c>
      <c r="AF425" s="173">
        <f t="shared" si="92"/>
        <v>0</v>
      </c>
      <c r="AG425" s="173">
        <f t="shared" si="93"/>
        <v>0</v>
      </c>
      <c r="AH425" s="173">
        <f t="shared" si="94"/>
        <v>0</v>
      </c>
      <c r="AI425" s="173">
        <f t="shared" si="95"/>
        <v>0</v>
      </c>
      <c r="AJ425" s="173">
        <f t="shared" si="96"/>
        <v>0</v>
      </c>
      <c r="AK425" s="369">
        <f t="shared" si="97"/>
        <v>0</v>
      </c>
      <c r="AL425" s="173"/>
      <c r="AM425" s="173">
        <f t="shared" si="98"/>
        <v>0</v>
      </c>
      <c r="AN425" s="173">
        <f t="shared" si="99"/>
        <v>0</v>
      </c>
      <c r="AO425" s="173">
        <f t="shared" si="100"/>
        <v>0</v>
      </c>
      <c r="AP425" s="173">
        <f t="shared" si="101"/>
        <v>0</v>
      </c>
      <c r="AQ425" s="173">
        <f t="shared" si="102"/>
        <v>0</v>
      </c>
      <c r="AR425" s="173">
        <f t="shared" si="103"/>
        <v>0</v>
      </c>
      <c r="AS425" s="374">
        <f t="shared" si="104"/>
        <v>0</v>
      </c>
    </row>
    <row r="426" spans="2:45" ht="18" hidden="1" thickBot="1">
      <c r="B426" s="445"/>
      <c r="C426" s="350">
        <v>23</v>
      </c>
      <c r="D426" s="127"/>
      <c r="E426" s="257"/>
      <c r="F426" s="109"/>
      <c r="G426" s="131"/>
      <c r="H426" s="131"/>
      <c r="I426" s="112" t="s">
        <v>39</v>
      </c>
      <c r="J426" s="153"/>
      <c r="K426" s="154"/>
      <c r="L426" s="155"/>
      <c r="M426" s="147"/>
      <c r="N426" s="487"/>
      <c r="O426" s="488"/>
      <c r="P426" s="488"/>
      <c r="Q426" s="488"/>
      <c r="R426" s="420"/>
      <c r="S426" s="420"/>
      <c r="T426" s="420"/>
      <c r="U426" s="420"/>
      <c r="V426" s="420"/>
      <c r="W426" s="420"/>
      <c r="X426" s="420"/>
      <c r="Y426" s="420"/>
      <c r="Z426" s="419">
        <f>SUM(N426,P426,R426,T426,V426,X426,-AK426)</f>
        <v>0</v>
      </c>
      <c r="AA426" s="420">
        <f>SUM(O426,Q426,S426,U426,W426,Y426,-AS426)</f>
        <v>0</v>
      </c>
      <c r="AB426" s="421">
        <f>SUM(Z426:AA426)</f>
        <v>0</v>
      </c>
      <c r="AD426">
        <f t="shared" si="105"/>
        <v>0</v>
      </c>
      <c r="AE426" s="375">
        <f t="shared" si="91"/>
        <v>0</v>
      </c>
      <c r="AF426" s="173">
        <f t="shared" si="92"/>
        <v>0</v>
      </c>
      <c r="AG426" s="173">
        <f t="shared" si="93"/>
        <v>0</v>
      </c>
      <c r="AH426" s="173">
        <f t="shared" si="94"/>
        <v>0</v>
      </c>
      <c r="AI426" s="173">
        <f t="shared" si="95"/>
        <v>0</v>
      </c>
      <c r="AJ426" s="173">
        <f t="shared" si="96"/>
        <v>0</v>
      </c>
      <c r="AK426" s="369">
        <f t="shared" si="97"/>
        <v>0</v>
      </c>
      <c r="AL426" s="173"/>
      <c r="AM426" s="173">
        <f t="shared" si="98"/>
        <v>0</v>
      </c>
      <c r="AN426" s="173">
        <f t="shared" si="99"/>
        <v>0</v>
      </c>
      <c r="AO426" s="173">
        <f t="shared" si="100"/>
        <v>0</v>
      </c>
      <c r="AP426" s="173">
        <f t="shared" si="101"/>
        <v>0</v>
      </c>
      <c r="AQ426" s="173">
        <f t="shared" si="102"/>
        <v>0</v>
      </c>
      <c r="AR426" s="173">
        <f t="shared" si="103"/>
        <v>0</v>
      </c>
      <c r="AS426" s="374">
        <f t="shared" si="104"/>
        <v>0</v>
      </c>
    </row>
    <row r="427" spans="2:45" ht="18" hidden="1" thickBot="1">
      <c r="B427" s="445"/>
      <c r="C427" s="350">
        <v>24</v>
      </c>
      <c r="D427" s="127"/>
      <c r="E427" s="257"/>
      <c r="F427" s="109"/>
      <c r="G427" s="131"/>
      <c r="H427" s="131"/>
      <c r="I427" s="112" t="s">
        <v>39</v>
      </c>
      <c r="J427" s="153"/>
      <c r="K427" s="154"/>
      <c r="L427" s="155"/>
      <c r="M427" s="147"/>
      <c r="N427" s="487"/>
      <c r="O427" s="488"/>
      <c r="P427" s="488"/>
      <c r="Q427" s="488"/>
      <c r="R427" s="420"/>
      <c r="S427" s="420"/>
      <c r="T427" s="420"/>
      <c r="U427" s="420"/>
      <c r="V427" s="420"/>
      <c r="W427" s="420"/>
      <c r="X427" s="420"/>
      <c r="Y427" s="420"/>
      <c r="Z427" s="419">
        <f>SUM(N427,P427,R427,T427,V427,X427,-AK427)</f>
        <v>0</v>
      </c>
      <c r="AA427" s="420">
        <f>SUM(O427,Q427,S427,U427,W427,Y427,-AS427)</f>
        <v>0</v>
      </c>
      <c r="AB427" s="421">
        <f>SUM(Z427:AA427)</f>
        <v>0</v>
      </c>
      <c r="AD427">
        <f t="shared" si="105"/>
        <v>0</v>
      </c>
      <c r="AE427" s="375">
        <f t="shared" si="91"/>
        <v>0</v>
      </c>
      <c r="AF427" s="173">
        <f t="shared" si="92"/>
        <v>0</v>
      </c>
      <c r="AG427" s="173">
        <f t="shared" si="93"/>
        <v>0</v>
      </c>
      <c r="AH427" s="173">
        <f t="shared" si="94"/>
        <v>0</v>
      </c>
      <c r="AI427" s="173">
        <f t="shared" si="95"/>
        <v>0</v>
      </c>
      <c r="AJ427" s="173">
        <f t="shared" si="96"/>
        <v>0</v>
      </c>
      <c r="AK427" s="369">
        <f t="shared" si="97"/>
        <v>0</v>
      </c>
      <c r="AL427" s="173"/>
      <c r="AM427" s="173">
        <f t="shared" si="98"/>
        <v>0</v>
      </c>
      <c r="AN427" s="173">
        <f t="shared" si="99"/>
        <v>0</v>
      </c>
      <c r="AO427" s="173">
        <f t="shared" si="100"/>
        <v>0</v>
      </c>
      <c r="AP427" s="173">
        <f t="shared" si="101"/>
        <v>0</v>
      </c>
      <c r="AQ427" s="173">
        <f t="shared" si="102"/>
        <v>0</v>
      </c>
      <c r="AR427" s="173">
        <f t="shared" si="103"/>
        <v>0</v>
      </c>
      <c r="AS427" s="374">
        <f t="shared" si="104"/>
        <v>0</v>
      </c>
    </row>
    <row r="428" spans="2:45" ht="18" hidden="1" thickBot="1">
      <c r="B428" s="445"/>
      <c r="C428" s="350">
        <v>25</v>
      </c>
      <c r="D428" s="127"/>
      <c r="E428" s="257"/>
      <c r="F428" s="109"/>
      <c r="G428" s="131"/>
      <c r="H428" s="131"/>
      <c r="I428" s="112" t="s">
        <v>39</v>
      </c>
      <c r="J428" s="153"/>
      <c r="K428" s="154"/>
      <c r="L428" s="155"/>
      <c r="M428" s="147"/>
      <c r="N428" s="487"/>
      <c r="O428" s="488"/>
      <c r="P428" s="488"/>
      <c r="Q428" s="488"/>
      <c r="R428" s="420"/>
      <c r="S428" s="420"/>
      <c r="T428" s="420"/>
      <c r="U428" s="420"/>
      <c r="V428" s="420"/>
      <c r="W428" s="420"/>
      <c r="X428" s="420"/>
      <c r="Y428" s="420"/>
      <c r="Z428" s="419">
        <f>SUM(N428,P428,R428,T428,V428,X428,-AK428)</f>
        <v>0</v>
      </c>
      <c r="AA428" s="420">
        <f>SUM(O428,Q428,S428,U428,W428,Y428,-AS428)</f>
        <v>0</v>
      </c>
      <c r="AB428" s="421">
        <f>SUM(Z428:AA428)</f>
        <v>0</v>
      </c>
      <c r="AD428">
        <f t="shared" si="105"/>
        <v>0</v>
      </c>
      <c r="AE428" s="375">
        <f t="shared" si="91"/>
        <v>0</v>
      </c>
      <c r="AF428" s="173">
        <f t="shared" si="92"/>
        <v>0</v>
      </c>
      <c r="AG428" s="173">
        <f t="shared" si="93"/>
        <v>0</v>
      </c>
      <c r="AH428" s="173">
        <f t="shared" si="94"/>
        <v>0</v>
      </c>
      <c r="AI428" s="173">
        <f t="shared" si="95"/>
        <v>0</v>
      </c>
      <c r="AJ428" s="173">
        <f t="shared" si="96"/>
        <v>0</v>
      </c>
      <c r="AK428" s="369">
        <f t="shared" si="97"/>
        <v>0</v>
      </c>
      <c r="AL428" s="173"/>
      <c r="AM428" s="173">
        <f t="shared" si="98"/>
        <v>0</v>
      </c>
      <c r="AN428" s="173">
        <f t="shared" si="99"/>
        <v>0</v>
      </c>
      <c r="AO428" s="173">
        <f t="shared" si="100"/>
        <v>0</v>
      </c>
      <c r="AP428" s="173">
        <f t="shared" si="101"/>
        <v>0</v>
      </c>
      <c r="AQ428" s="173">
        <f t="shared" si="102"/>
        <v>0</v>
      </c>
      <c r="AR428" s="173">
        <f t="shared" si="103"/>
        <v>0</v>
      </c>
      <c r="AS428" s="374">
        <f t="shared" si="104"/>
        <v>0</v>
      </c>
    </row>
    <row r="429" spans="2:45" ht="18" hidden="1" thickBot="1">
      <c r="B429" s="445"/>
      <c r="C429" s="350">
        <v>26</v>
      </c>
      <c r="D429" s="127"/>
      <c r="E429" s="257"/>
      <c r="F429" s="109"/>
      <c r="G429" s="131"/>
      <c r="H429" s="131"/>
      <c r="I429" s="112" t="s">
        <v>39</v>
      </c>
      <c r="J429" s="153"/>
      <c r="K429" s="154"/>
      <c r="L429" s="155"/>
      <c r="M429" s="147"/>
      <c r="N429" s="487"/>
      <c r="O429" s="488"/>
      <c r="P429" s="488"/>
      <c r="Q429" s="488"/>
      <c r="R429" s="420"/>
      <c r="S429" s="420"/>
      <c r="T429" s="420"/>
      <c r="U429" s="420"/>
      <c r="V429" s="420"/>
      <c r="W429" s="420"/>
      <c r="X429" s="420"/>
      <c r="Y429" s="420"/>
      <c r="Z429" s="419">
        <f>SUM(N429,P429,R429,T429,V429,X429,-AK429)</f>
        <v>0</v>
      </c>
      <c r="AA429" s="420">
        <f>SUM(O429,Q429,S429,U429,W429,Y429,-AS429)</f>
        <v>0</v>
      </c>
      <c r="AB429" s="421">
        <f>SUM(Z429:AA429)</f>
        <v>0</v>
      </c>
      <c r="AD429">
        <f t="shared" si="105"/>
        <v>0</v>
      </c>
      <c r="AE429" s="375">
        <f t="shared" si="91"/>
        <v>0</v>
      </c>
      <c r="AF429" s="173">
        <f t="shared" si="92"/>
        <v>0</v>
      </c>
      <c r="AG429" s="173">
        <f t="shared" si="93"/>
        <v>0</v>
      </c>
      <c r="AH429" s="173">
        <f t="shared" si="94"/>
        <v>0</v>
      </c>
      <c r="AI429" s="173">
        <f t="shared" si="95"/>
        <v>0</v>
      </c>
      <c r="AJ429" s="173">
        <f t="shared" si="96"/>
        <v>0</v>
      </c>
      <c r="AK429" s="369">
        <f t="shared" si="97"/>
        <v>0</v>
      </c>
      <c r="AL429" s="173"/>
      <c r="AM429" s="173">
        <f t="shared" si="98"/>
        <v>0</v>
      </c>
      <c r="AN429" s="173">
        <f t="shared" si="99"/>
        <v>0</v>
      </c>
      <c r="AO429" s="173">
        <f t="shared" si="100"/>
        <v>0</v>
      </c>
      <c r="AP429" s="173">
        <f t="shared" si="101"/>
        <v>0</v>
      </c>
      <c r="AQ429" s="173">
        <f t="shared" si="102"/>
        <v>0</v>
      </c>
      <c r="AR429" s="173">
        <f t="shared" si="103"/>
        <v>0</v>
      </c>
      <c r="AS429" s="374">
        <f t="shared" si="104"/>
        <v>0</v>
      </c>
    </row>
    <row r="430" spans="2:45" ht="18" hidden="1" thickBot="1">
      <c r="B430" s="445"/>
      <c r="C430" s="350">
        <v>27</v>
      </c>
      <c r="D430" s="127"/>
      <c r="E430" s="257"/>
      <c r="F430" s="109"/>
      <c r="G430" s="131"/>
      <c r="H430" s="131"/>
      <c r="I430" s="112" t="s">
        <v>39</v>
      </c>
      <c r="J430" s="153"/>
      <c r="K430" s="154"/>
      <c r="L430" s="155"/>
      <c r="M430" s="147"/>
      <c r="N430" s="487"/>
      <c r="O430" s="488"/>
      <c r="P430" s="488"/>
      <c r="Q430" s="488"/>
      <c r="R430" s="420"/>
      <c r="S430" s="420"/>
      <c r="T430" s="420"/>
      <c r="U430" s="420"/>
      <c r="V430" s="420"/>
      <c r="W430" s="420"/>
      <c r="X430" s="420"/>
      <c r="Y430" s="420"/>
      <c r="Z430" s="419">
        <f>SUM(N430,P430,R430,T430,V430,X430,-AK430)</f>
        <v>0</v>
      </c>
      <c r="AA430" s="420">
        <f>SUM(O430,Q430,S430,U430,W430,Y430,-AS430)</f>
        <v>0</v>
      </c>
      <c r="AB430" s="421">
        <f>SUM(Z430:AA430)</f>
        <v>0</v>
      </c>
      <c r="AD430">
        <f t="shared" si="105"/>
        <v>0</v>
      </c>
      <c r="AE430" s="375">
        <f t="shared" si="91"/>
        <v>0</v>
      </c>
      <c r="AF430" s="173">
        <f t="shared" si="92"/>
        <v>0</v>
      </c>
      <c r="AG430" s="173">
        <f t="shared" si="93"/>
        <v>0</v>
      </c>
      <c r="AH430" s="173">
        <f t="shared" si="94"/>
        <v>0</v>
      </c>
      <c r="AI430" s="173">
        <f t="shared" si="95"/>
        <v>0</v>
      </c>
      <c r="AJ430" s="173">
        <f t="shared" si="96"/>
        <v>0</v>
      </c>
      <c r="AK430" s="369">
        <f t="shared" si="97"/>
        <v>0</v>
      </c>
      <c r="AL430" s="173"/>
      <c r="AM430" s="173">
        <f t="shared" si="98"/>
        <v>0</v>
      </c>
      <c r="AN430" s="173">
        <f t="shared" si="99"/>
        <v>0</v>
      </c>
      <c r="AO430" s="173">
        <f t="shared" si="100"/>
        <v>0</v>
      </c>
      <c r="AP430" s="173">
        <f t="shared" si="101"/>
        <v>0</v>
      </c>
      <c r="AQ430" s="173">
        <f t="shared" si="102"/>
        <v>0</v>
      </c>
      <c r="AR430" s="173">
        <f t="shared" si="103"/>
        <v>0</v>
      </c>
      <c r="AS430" s="374">
        <f t="shared" si="104"/>
        <v>0</v>
      </c>
    </row>
    <row r="431" spans="2:45" ht="18" hidden="1" thickBot="1">
      <c r="B431" s="445"/>
      <c r="C431" s="350">
        <v>28</v>
      </c>
      <c r="D431" s="127"/>
      <c r="E431" s="257"/>
      <c r="F431" s="109"/>
      <c r="G431" s="131"/>
      <c r="H431" s="131"/>
      <c r="I431" s="112" t="s">
        <v>39</v>
      </c>
      <c r="J431" s="153"/>
      <c r="K431" s="154"/>
      <c r="L431" s="155"/>
      <c r="M431" s="147"/>
      <c r="N431" s="487"/>
      <c r="O431" s="488"/>
      <c r="P431" s="488"/>
      <c r="Q431" s="488"/>
      <c r="R431" s="420"/>
      <c r="S431" s="420"/>
      <c r="T431" s="420"/>
      <c r="U431" s="420"/>
      <c r="V431" s="420"/>
      <c r="W431" s="420"/>
      <c r="X431" s="420"/>
      <c r="Y431" s="420"/>
      <c r="Z431" s="419">
        <f>SUM(N431,P431,R431,T431,V431,X431,-AK431)</f>
        <v>0</v>
      </c>
      <c r="AA431" s="420">
        <f>SUM(O431,Q431,S431,U431,W431,Y431,-AS431)</f>
        <v>0</v>
      </c>
      <c r="AB431" s="421">
        <f>SUM(Z431:AA431)</f>
        <v>0</v>
      </c>
      <c r="AD431">
        <f t="shared" si="105"/>
        <v>0</v>
      </c>
      <c r="AE431" s="375">
        <f t="shared" si="91"/>
        <v>0</v>
      </c>
      <c r="AF431" s="173">
        <f t="shared" si="92"/>
        <v>0</v>
      </c>
      <c r="AG431" s="173">
        <f t="shared" si="93"/>
        <v>0</v>
      </c>
      <c r="AH431" s="173">
        <f t="shared" si="94"/>
        <v>0</v>
      </c>
      <c r="AI431" s="173">
        <f t="shared" si="95"/>
        <v>0</v>
      </c>
      <c r="AJ431" s="173">
        <f t="shared" si="96"/>
        <v>0</v>
      </c>
      <c r="AK431" s="369">
        <f t="shared" si="97"/>
        <v>0</v>
      </c>
      <c r="AL431" s="173"/>
      <c r="AM431" s="173">
        <f t="shared" si="98"/>
        <v>0</v>
      </c>
      <c r="AN431" s="173">
        <f t="shared" si="99"/>
        <v>0</v>
      </c>
      <c r="AO431" s="173">
        <f t="shared" si="100"/>
        <v>0</v>
      </c>
      <c r="AP431" s="173">
        <f t="shared" si="101"/>
        <v>0</v>
      </c>
      <c r="AQ431" s="173">
        <f t="shared" si="102"/>
        <v>0</v>
      </c>
      <c r="AR431" s="173">
        <f t="shared" si="103"/>
        <v>0</v>
      </c>
      <c r="AS431" s="374">
        <f t="shared" si="104"/>
        <v>0</v>
      </c>
    </row>
    <row r="432" spans="2:45" ht="18" hidden="1" thickBot="1">
      <c r="B432" s="445"/>
      <c r="C432" s="350">
        <v>29</v>
      </c>
      <c r="D432" s="127"/>
      <c r="E432" s="257"/>
      <c r="F432" s="109"/>
      <c r="G432" s="131"/>
      <c r="H432" s="131"/>
      <c r="I432" s="112" t="s">
        <v>39</v>
      </c>
      <c r="J432" s="153"/>
      <c r="K432" s="154"/>
      <c r="L432" s="155"/>
      <c r="M432" s="147"/>
      <c r="N432" s="487"/>
      <c r="O432" s="488"/>
      <c r="P432" s="488"/>
      <c r="Q432" s="488"/>
      <c r="R432" s="420"/>
      <c r="S432" s="420"/>
      <c r="T432" s="420"/>
      <c r="U432" s="420"/>
      <c r="V432" s="420"/>
      <c r="W432" s="420"/>
      <c r="X432" s="420"/>
      <c r="Y432" s="420"/>
      <c r="Z432" s="419">
        <f>SUM(N432,P432,R432,T432,V432,X432,-AK432)</f>
        <v>0</v>
      </c>
      <c r="AA432" s="420">
        <f>SUM(O432,Q432,S432,U432,W432,Y432,-AS432)</f>
        <v>0</v>
      </c>
      <c r="AB432" s="421">
        <f>SUM(Z432:AA432)</f>
        <v>0</v>
      </c>
      <c r="AD432">
        <f t="shared" si="105"/>
        <v>0</v>
      </c>
      <c r="AE432" s="375">
        <f t="shared" si="91"/>
        <v>0</v>
      </c>
      <c r="AF432" s="173">
        <f t="shared" si="92"/>
        <v>0</v>
      </c>
      <c r="AG432" s="173">
        <f t="shared" si="93"/>
        <v>0</v>
      </c>
      <c r="AH432" s="173">
        <f t="shared" si="94"/>
        <v>0</v>
      </c>
      <c r="AI432" s="173">
        <f t="shared" si="95"/>
        <v>0</v>
      </c>
      <c r="AJ432" s="173">
        <f t="shared" si="96"/>
        <v>0</v>
      </c>
      <c r="AK432" s="369">
        <f t="shared" si="97"/>
        <v>0</v>
      </c>
      <c r="AL432" s="173"/>
      <c r="AM432" s="173">
        <f t="shared" si="98"/>
        <v>0</v>
      </c>
      <c r="AN432" s="173">
        <f t="shared" si="99"/>
        <v>0</v>
      </c>
      <c r="AO432" s="173">
        <f t="shared" si="100"/>
        <v>0</v>
      </c>
      <c r="AP432" s="173">
        <f t="shared" si="101"/>
        <v>0</v>
      </c>
      <c r="AQ432" s="173">
        <f t="shared" si="102"/>
        <v>0</v>
      </c>
      <c r="AR432" s="173">
        <f t="shared" si="103"/>
        <v>0</v>
      </c>
      <c r="AS432" s="374">
        <f t="shared" si="104"/>
        <v>0</v>
      </c>
    </row>
    <row r="433" spans="2:45" ht="18" hidden="1" thickBot="1">
      <c r="B433" s="445"/>
      <c r="C433" s="350">
        <v>30</v>
      </c>
      <c r="D433" s="127"/>
      <c r="E433" s="257"/>
      <c r="F433" s="109"/>
      <c r="G433" s="131"/>
      <c r="H433" s="131"/>
      <c r="I433" s="112" t="s">
        <v>39</v>
      </c>
      <c r="J433" s="153"/>
      <c r="K433" s="154"/>
      <c r="L433" s="155"/>
      <c r="M433" s="147"/>
      <c r="N433" s="487"/>
      <c r="O433" s="488"/>
      <c r="P433" s="488"/>
      <c r="Q433" s="488"/>
      <c r="R433" s="420"/>
      <c r="S433" s="420"/>
      <c r="T433" s="420"/>
      <c r="U433" s="420"/>
      <c r="V433" s="420"/>
      <c r="W433" s="420"/>
      <c r="X433" s="420"/>
      <c r="Y433" s="420"/>
      <c r="Z433" s="419">
        <f>SUM(N433,P433,R433,T433,V433,X433,-AK433)</f>
        <v>0</v>
      </c>
      <c r="AA433" s="420">
        <f>SUM(O433,Q433,S433,U433,W433,Y433,-AS433)</f>
        <v>0</v>
      </c>
      <c r="AB433" s="421">
        <f>SUM(Z433:AA433)</f>
        <v>0</v>
      </c>
      <c r="AD433">
        <f t="shared" si="105"/>
        <v>0</v>
      </c>
      <c r="AE433" s="375">
        <f t="shared" si="91"/>
        <v>0</v>
      </c>
      <c r="AF433" s="173">
        <f t="shared" si="92"/>
        <v>0</v>
      </c>
      <c r="AG433" s="173">
        <f t="shared" si="93"/>
        <v>0</v>
      </c>
      <c r="AH433" s="173">
        <f t="shared" si="94"/>
        <v>0</v>
      </c>
      <c r="AI433" s="173">
        <f t="shared" si="95"/>
        <v>0</v>
      </c>
      <c r="AJ433" s="173">
        <f t="shared" si="96"/>
        <v>0</v>
      </c>
      <c r="AK433" s="369">
        <f t="shared" si="97"/>
        <v>0</v>
      </c>
      <c r="AL433" s="173"/>
      <c r="AM433" s="173">
        <f t="shared" si="98"/>
        <v>0</v>
      </c>
      <c r="AN433" s="173">
        <f t="shared" si="99"/>
        <v>0</v>
      </c>
      <c r="AO433" s="173">
        <f t="shared" si="100"/>
        <v>0</v>
      </c>
      <c r="AP433" s="173">
        <f t="shared" si="101"/>
        <v>0</v>
      </c>
      <c r="AQ433" s="173">
        <f t="shared" si="102"/>
        <v>0</v>
      </c>
      <c r="AR433" s="173">
        <f t="shared" si="103"/>
        <v>0</v>
      </c>
      <c r="AS433" s="374">
        <f t="shared" si="104"/>
        <v>0</v>
      </c>
    </row>
    <row r="434" spans="2:45" ht="16.5" hidden="1" thickBot="1">
      <c r="B434" s="445"/>
      <c r="C434" s="350">
        <v>31</v>
      </c>
      <c r="D434" s="127"/>
      <c r="E434" s="257"/>
      <c r="F434" s="109"/>
      <c r="G434" s="131"/>
      <c r="H434" s="131"/>
      <c r="I434" s="112" t="s">
        <v>39</v>
      </c>
      <c r="J434" s="153"/>
      <c r="K434" s="154"/>
      <c r="L434" s="155"/>
      <c r="M434" s="147"/>
      <c r="N434" s="487"/>
      <c r="O434" s="488"/>
      <c r="P434" s="488"/>
      <c r="Q434" s="488"/>
      <c r="R434" s="420"/>
      <c r="S434" s="420"/>
      <c r="T434" s="420"/>
      <c r="U434" s="420"/>
      <c r="V434" s="420"/>
      <c r="W434" s="420"/>
      <c r="X434" s="420"/>
      <c r="Y434" s="420"/>
      <c r="Z434" s="419">
        <f>SUM(N434,P434,R434,T434,V434,X434,-AK434)</f>
        <v>0</v>
      </c>
      <c r="AA434" s="420">
        <f>SUM(O434,Q434,S434,U434,W434,Y434,-AS434)</f>
        <v>0</v>
      </c>
      <c r="AB434" s="421">
        <f>SUM(Z434:AA434)</f>
        <v>0</v>
      </c>
      <c r="AD434">
        <f t="shared" si="105"/>
        <v>0</v>
      </c>
      <c r="AE434" s="375">
        <f t="shared" si="91"/>
        <v>0</v>
      </c>
      <c r="AF434" s="173">
        <f t="shared" si="92"/>
        <v>0</v>
      </c>
      <c r="AG434" s="173">
        <f t="shared" si="93"/>
        <v>0</v>
      </c>
      <c r="AH434" s="173">
        <f t="shared" si="94"/>
        <v>0</v>
      </c>
      <c r="AI434" s="173">
        <f t="shared" si="95"/>
        <v>0</v>
      </c>
      <c r="AJ434" s="173">
        <f t="shared" si="96"/>
        <v>0</v>
      </c>
      <c r="AK434" s="369">
        <f t="shared" si="97"/>
        <v>0</v>
      </c>
      <c r="AL434" s="173"/>
      <c r="AM434" s="173">
        <f t="shared" si="98"/>
        <v>0</v>
      </c>
      <c r="AN434" s="173">
        <f t="shared" si="99"/>
        <v>0</v>
      </c>
      <c r="AO434" s="173">
        <f t="shared" si="100"/>
        <v>0</v>
      </c>
      <c r="AP434" s="173">
        <f t="shared" si="101"/>
        <v>0</v>
      </c>
      <c r="AQ434" s="173">
        <f t="shared" si="102"/>
        <v>0</v>
      </c>
      <c r="AR434" s="173">
        <f t="shared" si="103"/>
        <v>0</v>
      </c>
      <c r="AS434" s="374">
        <f t="shared" si="104"/>
        <v>0</v>
      </c>
    </row>
    <row r="435" spans="2:45" ht="18" hidden="1" thickBot="1">
      <c r="B435" s="445"/>
      <c r="C435" s="350">
        <v>32</v>
      </c>
      <c r="D435" s="127"/>
      <c r="E435" s="257"/>
      <c r="F435" s="109"/>
      <c r="G435" s="131"/>
      <c r="H435" s="131"/>
      <c r="I435" s="112" t="s">
        <v>39</v>
      </c>
      <c r="J435" s="153"/>
      <c r="K435" s="154"/>
      <c r="L435" s="155"/>
      <c r="M435" s="147"/>
      <c r="N435" s="487"/>
      <c r="O435" s="488"/>
      <c r="P435" s="488"/>
      <c r="Q435" s="488"/>
      <c r="R435" s="420"/>
      <c r="S435" s="420"/>
      <c r="T435" s="420"/>
      <c r="U435" s="420"/>
      <c r="V435" s="420"/>
      <c r="W435" s="420"/>
      <c r="X435" s="420"/>
      <c r="Y435" s="420"/>
      <c r="Z435" s="419">
        <f>SUM(N435,P435,R435,T435,V435,X435,-AK435)</f>
        <v>0</v>
      </c>
      <c r="AA435" s="420">
        <f>SUM(O435,Q435,S435,U435,W435,Y435,-AS435)</f>
        <v>0</v>
      </c>
      <c r="AB435" s="421">
        <f>SUM(Z435:AA435)</f>
        <v>0</v>
      </c>
      <c r="AD435">
        <f t="shared" si="105"/>
        <v>0</v>
      </c>
      <c r="AE435" s="375">
        <f t="shared" si="91"/>
        <v>0</v>
      </c>
      <c r="AF435" s="173">
        <f t="shared" si="92"/>
        <v>0</v>
      </c>
      <c r="AG435" s="173">
        <f t="shared" si="93"/>
        <v>0</v>
      </c>
      <c r="AH435" s="173">
        <f t="shared" si="94"/>
        <v>0</v>
      </c>
      <c r="AI435" s="173">
        <f t="shared" si="95"/>
        <v>0</v>
      </c>
      <c r="AJ435" s="173">
        <f t="shared" si="96"/>
        <v>0</v>
      </c>
      <c r="AK435" s="369">
        <f t="shared" si="97"/>
        <v>0</v>
      </c>
      <c r="AL435" s="173"/>
      <c r="AM435" s="173">
        <f t="shared" si="98"/>
        <v>0</v>
      </c>
      <c r="AN435" s="173">
        <f t="shared" si="99"/>
        <v>0</v>
      </c>
      <c r="AO435" s="173">
        <f t="shared" si="100"/>
        <v>0</v>
      </c>
      <c r="AP435" s="173">
        <f t="shared" si="101"/>
        <v>0</v>
      </c>
      <c r="AQ435" s="173">
        <f t="shared" si="102"/>
        <v>0</v>
      </c>
      <c r="AR435" s="173">
        <f t="shared" si="103"/>
        <v>0</v>
      </c>
      <c r="AS435" s="374">
        <f t="shared" si="104"/>
        <v>0</v>
      </c>
    </row>
    <row r="436" spans="2:45" ht="18" hidden="1" thickBot="1">
      <c r="B436" s="445"/>
      <c r="C436" s="350">
        <v>33</v>
      </c>
      <c r="D436" s="127"/>
      <c r="E436" s="257"/>
      <c r="F436" s="109"/>
      <c r="G436" s="131"/>
      <c r="H436" s="131"/>
      <c r="I436" s="112" t="s">
        <v>39</v>
      </c>
      <c r="J436" s="153"/>
      <c r="K436" s="154"/>
      <c r="L436" s="156"/>
      <c r="M436" s="148"/>
      <c r="N436" s="487"/>
      <c r="O436" s="488"/>
      <c r="P436" s="488"/>
      <c r="Q436" s="488"/>
      <c r="R436" s="420"/>
      <c r="S436" s="420"/>
      <c r="T436" s="420"/>
      <c r="U436" s="420"/>
      <c r="V436" s="420"/>
      <c r="W436" s="420"/>
      <c r="X436" s="420"/>
      <c r="Y436" s="420"/>
      <c r="Z436" s="419">
        <f>SUM(N436,P436,R436,T436,V436,X436,-AK436)</f>
        <v>0</v>
      </c>
      <c r="AA436" s="420">
        <f>SUM(O436,Q436,S436,U436,W436,Y436,-AS436)</f>
        <v>0</v>
      </c>
      <c r="AB436" s="421">
        <f>SUM(Z436:AA436)</f>
        <v>0</v>
      </c>
      <c r="AD436">
        <f t="shared" si="105"/>
        <v>0</v>
      </c>
      <c r="AE436" s="375">
        <f t="shared" si="91"/>
        <v>0</v>
      </c>
      <c r="AF436" s="173">
        <f t="shared" si="92"/>
        <v>0</v>
      </c>
      <c r="AG436" s="173">
        <f t="shared" si="93"/>
        <v>0</v>
      </c>
      <c r="AH436" s="173">
        <f t="shared" si="94"/>
        <v>0</v>
      </c>
      <c r="AI436" s="173">
        <f t="shared" si="95"/>
        <v>0</v>
      </c>
      <c r="AJ436" s="173">
        <f t="shared" si="96"/>
        <v>0</v>
      </c>
      <c r="AK436" s="369">
        <f t="shared" si="97"/>
        <v>0</v>
      </c>
      <c r="AL436" s="173"/>
      <c r="AM436" s="173">
        <f t="shared" si="98"/>
        <v>0</v>
      </c>
      <c r="AN436" s="173">
        <f t="shared" si="99"/>
        <v>0</v>
      </c>
      <c r="AO436" s="173">
        <f t="shared" si="100"/>
        <v>0</v>
      </c>
      <c r="AP436" s="173">
        <f t="shared" si="101"/>
        <v>0</v>
      </c>
      <c r="AQ436" s="173">
        <f t="shared" si="102"/>
        <v>0</v>
      </c>
      <c r="AR436" s="173">
        <f t="shared" si="103"/>
        <v>0</v>
      </c>
      <c r="AS436" s="374">
        <f t="shared" si="104"/>
        <v>0</v>
      </c>
    </row>
    <row r="437" spans="2:45" ht="18" hidden="1" thickBot="1">
      <c r="B437" s="445"/>
      <c r="C437" s="350">
        <v>34</v>
      </c>
      <c r="D437" s="127"/>
      <c r="E437" s="257"/>
      <c r="F437" s="109"/>
      <c r="G437" s="131"/>
      <c r="H437" s="131"/>
      <c r="I437" s="112" t="s">
        <v>39</v>
      </c>
      <c r="J437" s="153"/>
      <c r="K437" s="154"/>
      <c r="L437" s="156"/>
      <c r="M437" s="148"/>
      <c r="N437" s="487"/>
      <c r="O437" s="488"/>
      <c r="P437" s="488"/>
      <c r="Q437" s="488"/>
      <c r="R437" s="420"/>
      <c r="S437" s="420"/>
      <c r="T437" s="420"/>
      <c r="U437" s="420"/>
      <c r="V437" s="420"/>
      <c r="W437" s="420"/>
      <c r="X437" s="420"/>
      <c r="Y437" s="420"/>
      <c r="Z437" s="419">
        <f>SUM(N437,P437,R437,T437,V437,X437,-AK437)</f>
        <v>0</v>
      </c>
      <c r="AA437" s="420">
        <f>SUM(O437,Q437,S437,U437,W437,Y437,-AS437)</f>
        <v>0</v>
      </c>
      <c r="AB437" s="421">
        <f>SUM(Z437:AA437)</f>
        <v>0</v>
      </c>
      <c r="AD437">
        <f t="shared" si="105"/>
        <v>0</v>
      </c>
      <c r="AE437" s="375">
        <f t="shared" si="91"/>
        <v>0</v>
      </c>
      <c r="AF437" s="173">
        <f t="shared" si="92"/>
        <v>0</v>
      </c>
      <c r="AG437" s="173">
        <f t="shared" si="93"/>
        <v>0</v>
      </c>
      <c r="AH437" s="173">
        <f t="shared" si="94"/>
        <v>0</v>
      </c>
      <c r="AI437" s="173">
        <f t="shared" si="95"/>
        <v>0</v>
      </c>
      <c r="AJ437" s="173">
        <f t="shared" si="96"/>
        <v>0</v>
      </c>
      <c r="AK437" s="369">
        <f t="shared" si="97"/>
        <v>0</v>
      </c>
      <c r="AL437" s="173"/>
      <c r="AM437" s="173">
        <f t="shared" si="98"/>
        <v>0</v>
      </c>
      <c r="AN437" s="173">
        <f t="shared" si="99"/>
        <v>0</v>
      </c>
      <c r="AO437" s="173">
        <f t="shared" si="100"/>
        <v>0</v>
      </c>
      <c r="AP437" s="173">
        <f t="shared" si="101"/>
        <v>0</v>
      </c>
      <c r="AQ437" s="173">
        <f t="shared" si="102"/>
        <v>0</v>
      </c>
      <c r="AR437" s="173">
        <f t="shared" si="103"/>
        <v>0</v>
      </c>
      <c r="AS437" s="374">
        <f t="shared" si="104"/>
        <v>0</v>
      </c>
    </row>
    <row r="438" spans="2:45" ht="18" hidden="1" thickBot="1">
      <c r="B438" s="445"/>
      <c r="C438" s="350">
        <v>35</v>
      </c>
      <c r="D438" s="127"/>
      <c r="E438" s="257"/>
      <c r="F438" s="109"/>
      <c r="G438" s="131"/>
      <c r="H438" s="131"/>
      <c r="I438" s="112" t="s">
        <v>39</v>
      </c>
      <c r="J438" s="153"/>
      <c r="K438" s="154"/>
      <c r="L438" s="156"/>
      <c r="M438" s="148"/>
      <c r="N438" s="487"/>
      <c r="O438" s="488"/>
      <c r="P438" s="488"/>
      <c r="Q438" s="488"/>
      <c r="R438" s="420"/>
      <c r="S438" s="420"/>
      <c r="T438" s="420"/>
      <c r="U438" s="420"/>
      <c r="V438" s="420"/>
      <c r="W438" s="420"/>
      <c r="X438" s="420"/>
      <c r="Y438" s="420"/>
      <c r="Z438" s="419">
        <f>SUM(N438,P438,R438,T438,V438,X438,-AK438)</f>
        <v>0</v>
      </c>
      <c r="AA438" s="420">
        <f>SUM(O438,Q438,S438,U438,W438,Y438,-AS438)</f>
        <v>0</v>
      </c>
      <c r="AB438" s="421">
        <f>SUM(Z438:AA438)</f>
        <v>0</v>
      </c>
      <c r="AD438">
        <f t="shared" si="105"/>
        <v>0</v>
      </c>
      <c r="AE438" s="375">
        <f t="shared" si="91"/>
        <v>0</v>
      </c>
      <c r="AF438" s="173">
        <f t="shared" si="92"/>
        <v>0</v>
      </c>
      <c r="AG438" s="173">
        <f t="shared" si="93"/>
        <v>0</v>
      </c>
      <c r="AH438" s="173">
        <f t="shared" si="94"/>
        <v>0</v>
      </c>
      <c r="AI438" s="173">
        <f t="shared" si="95"/>
        <v>0</v>
      </c>
      <c r="AJ438" s="173">
        <f t="shared" si="96"/>
        <v>0</v>
      </c>
      <c r="AK438" s="369">
        <f t="shared" si="97"/>
        <v>0</v>
      </c>
      <c r="AL438" s="173"/>
      <c r="AM438" s="173">
        <f t="shared" si="98"/>
        <v>0</v>
      </c>
      <c r="AN438" s="173">
        <f t="shared" si="99"/>
        <v>0</v>
      </c>
      <c r="AO438" s="173">
        <f t="shared" si="100"/>
        <v>0</v>
      </c>
      <c r="AP438" s="173">
        <f t="shared" si="101"/>
        <v>0</v>
      </c>
      <c r="AQ438" s="173">
        <f t="shared" si="102"/>
        <v>0</v>
      </c>
      <c r="AR438" s="173">
        <f t="shared" si="103"/>
        <v>0</v>
      </c>
      <c r="AS438" s="374">
        <f t="shared" si="104"/>
        <v>0</v>
      </c>
    </row>
    <row r="439" spans="2:45" ht="18" hidden="1" thickBot="1">
      <c r="B439" s="445"/>
      <c r="C439" s="350">
        <v>36</v>
      </c>
      <c r="D439" s="127"/>
      <c r="E439" s="257"/>
      <c r="F439" s="109"/>
      <c r="G439" s="131"/>
      <c r="H439" s="131"/>
      <c r="I439" s="112" t="s">
        <v>39</v>
      </c>
      <c r="J439" s="153"/>
      <c r="K439" s="154"/>
      <c r="L439" s="156"/>
      <c r="M439" s="148"/>
      <c r="N439" s="487"/>
      <c r="O439" s="488"/>
      <c r="P439" s="488"/>
      <c r="Q439" s="488"/>
      <c r="R439" s="420"/>
      <c r="S439" s="420"/>
      <c r="T439" s="420"/>
      <c r="U439" s="420"/>
      <c r="V439" s="420"/>
      <c r="W439" s="420"/>
      <c r="X439" s="420"/>
      <c r="Y439" s="420"/>
      <c r="Z439" s="419">
        <f>SUM(N439,P439,R439,T439,V439,X439,-AK439)</f>
        <v>0</v>
      </c>
      <c r="AA439" s="420">
        <f>SUM(O439,Q439,S439,U439,W439,Y439,-AS439)</f>
        <v>0</v>
      </c>
      <c r="AB439" s="421">
        <f>SUM(Z439:AA439)</f>
        <v>0</v>
      </c>
      <c r="AD439">
        <f t="shared" si="105"/>
        <v>0</v>
      </c>
      <c r="AE439" s="375">
        <f t="shared" si="91"/>
        <v>0</v>
      </c>
      <c r="AF439" s="173">
        <f t="shared" si="92"/>
        <v>0</v>
      </c>
      <c r="AG439" s="173">
        <f t="shared" si="93"/>
        <v>0</v>
      </c>
      <c r="AH439" s="173">
        <f t="shared" si="94"/>
        <v>0</v>
      </c>
      <c r="AI439" s="173">
        <f t="shared" si="95"/>
        <v>0</v>
      </c>
      <c r="AJ439" s="173">
        <f t="shared" si="96"/>
        <v>0</v>
      </c>
      <c r="AK439" s="369">
        <f t="shared" si="97"/>
        <v>0</v>
      </c>
      <c r="AL439" s="173"/>
      <c r="AM439" s="173">
        <f t="shared" si="98"/>
        <v>0</v>
      </c>
      <c r="AN439" s="173">
        <f t="shared" si="99"/>
        <v>0</v>
      </c>
      <c r="AO439" s="173">
        <f t="shared" si="100"/>
        <v>0</v>
      </c>
      <c r="AP439" s="173">
        <f t="shared" si="101"/>
        <v>0</v>
      </c>
      <c r="AQ439" s="173">
        <f t="shared" si="102"/>
        <v>0</v>
      </c>
      <c r="AR439" s="173">
        <f t="shared" si="103"/>
        <v>0</v>
      </c>
      <c r="AS439" s="374">
        <f t="shared" si="104"/>
        <v>0</v>
      </c>
    </row>
    <row r="440" spans="2:45" ht="18" hidden="1" thickBot="1">
      <c r="B440" s="445"/>
      <c r="C440" s="350">
        <v>37</v>
      </c>
      <c r="D440" s="127"/>
      <c r="E440" s="257"/>
      <c r="F440" s="109"/>
      <c r="G440" s="131"/>
      <c r="H440" s="131"/>
      <c r="I440" s="112" t="s">
        <v>39</v>
      </c>
      <c r="J440" s="153"/>
      <c r="K440" s="154"/>
      <c r="L440" s="156"/>
      <c r="M440" s="148"/>
      <c r="N440" s="487"/>
      <c r="O440" s="488"/>
      <c r="P440" s="488"/>
      <c r="Q440" s="488"/>
      <c r="R440" s="420"/>
      <c r="S440" s="420"/>
      <c r="T440" s="420"/>
      <c r="U440" s="420"/>
      <c r="V440" s="420"/>
      <c r="W440" s="420"/>
      <c r="X440" s="420"/>
      <c r="Y440" s="420"/>
      <c r="Z440" s="419">
        <f>SUM(N440,P440,R440,T440,V440,X440,-AK440)</f>
        <v>0</v>
      </c>
      <c r="AA440" s="420">
        <f>SUM(O440,Q440,S440,U440,W440,Y440,-AS440)</f>
        <v>0</v>
      </c>
      <c r="AB440" s="421">
        <f>SUM(Z440:AA440)</f>
        <v>0</v>
      </c>
      <c r="AD440">
        <f t="shared" si="105"/>
        <v>0</v>
      </c>
      <c r="AE440" s="375">
        <f t="shared" si="91"/>
        <v>0</v>
      </c>
      <c r="AF440" s="173">
        <f t="shared" si="92"/>
        <v>0</v>
      </c>
      <c r="AG440" s="173">
        <f t="shared" si="93"/>
        <v>0</v>
      </c>
      <c r="AH440" s="173">
        <f t="shared" si="94"/>
        <v>0</v>
      </c>
      <c r="AI440" s="173">
        <f t="shared" si="95"/>
        <v>0</v>
      </c>
      <c r="AJ440" s="173">
        <f t="shared" si="96"/>
        <v>0</v>
      </c>
      <c r="AK440" s="369">
        <f t="shared" si="97"/>
        <v>0</v>
      </c>
      <c r="AL440" s="173"/>
      <c r="AM440" s="173">
        <f t="shared" si="98"/>
        <v>0</v>
      </c>
      <c r="AN440" s="173">
        <f t="shared" si="99"/>
        <v>0</v>
      </c>
      <c r="AO440" s="173">
        <f t="shared" si="100"/>
        <v>0</v>
      </c>
      <c r="AP440" s="173">
        <f t="shared" si="101"/>
        <v>0</v>
      </c>
      <c r="AQ440" s="173">
        <f t="shared" si="102"/>
        <v>0</v>
      </c>
      <c r="AR440" s="173">
        <f t="shared" si="103"/>
        <v>0</v>
      </c>
      <c r="AS440" s="374">
        <f t="shared" si="104"/>
        <v>0</v>
      </c>
    </row>
    <row r="441" spans="2:45" ht="18" hidden="1" thickBot="1">
      <c r="B441" s="445"/>
      <c r="C441" s="350">
        <v>38</v>
      </c>
      <c r="D441" s="127"/>
      <c r="E441" s="257"/>
      <c r="F441" s="109"/>
      <c r="G441" s="131"/>
      <c r="H441" s="131"/>
      <c r="I441" s="112" t="s">
        <v>39</v>
      </c>
      <c r="J441" s="153"/>
      <c r="K441" s="154"/>
      <c r="L441" s="156"/>
      <c r="M441" s="148"/>
      <c r="N441" s="487"/>
      <c r="O441" s="488"/>
      <c r="P441" s="488"/>
      <c r="Q441" s="488"/>
      <c r="R441" s="420"/>
      <c r="S441" s="420"/>
      <c r="T441" s="420"/>
      <c r="U441" s="420"/>
      <c r="V441" s="420"/>
      <c r="W441" s="420"/>
      <c r="X441" s="420"/>
      <c r="Y441" s="420"/>
      <c r="Z441" s="419">
        <f>SUM(N441,P441,R441,T441,V441,X441,-AK441)</f>
        <v>0</v>
      </c>
      <c r="AA441" s="420">
        <f>SUM(O441,Q441,S441,U441,W441,Y441,-AS441)</f>
        <v>0</v>
      </c>
      <c r="AB441" s="421">
        <f>SUM(Z441:AA441)</f>
        <v>0</v>
      </c>
      <c r="AD441">
        <f t="shared" si="105"/>
        <v>0</v>
      </c>
      <c r="AE441" s="375">
        <f t="shared" si="91"/>
        <v>0</v>
      </c>
      <c r="AF441" s="173">
        <f t="shared" si="92"/>
        <v>0</v>
      </c>
      <c r="AG441" s="173">
        <f t="shared" si="93"/>
        <v>0</v>
      </c>
      <c r="AH441" s="173">
        <f t="shared" si="94"/>
        <v>0</v>
      </c>
      <c r="AI441" s="173">
        <f t="shared" si="95"/>
        <v>0</v>
      </c>
      <c r="AJ441" s="173">
        <f t="shared" si="96"/>
        <v>0</v>
      </c>
      <c r="AK441" s="369">
        <f t="shared" si="97"/>
        <v>0</v>
      </c>
      <c r="AL441" s="173"/>
      <c r="AM441" s="173">
        <f t="shared" si="98"/>
        <v>0</v>
      </c>
      <c r="AN441" s="173">
        <f t="shared" si="99"/>
        <v>0</v>
      </c>
      <c r="AO441" s="173">
        <f t="shared" si="100"/>
        <v>0</v>
      </c>
      <c r="AP441" s="173">
        <f t="shared" si="101"/>
        <v>0</v>
      </c>
      <c r="AQ441" s="173">
        <f t="shared" si="102"/>
        <v>0</v>
      </c>
      <c r="AR441" s="173">
        <f t="shared" si="103"/>
        <v>0</v>
      </c>
      <c r="AS441" s="374">
        <f t="shared" si="104"/>
        <v>0</v>
      </c>
    </row>
    <row r="442" spans="2:45" ht="18" hidden="1" thickBot="1">
      <c r="B442" s="445"/>
      <c r="C442" s="350">
        <v>39</v>
      </c>
      <c r="D442" s="127"/>
      <c r="E442" s="257"/>
      <c r="F442" s="109"/>
      <c r="G442" s="131"/>
      <c r="H442" s="131"/>
      <c r="I442" s="112" t="s">
        <v>39</v>
      </c>
      <c r="J442" s="153"/>
      <c r="K442" s="154"/>
      <c r="L442" s="156"/>
      <c r="M442" s="148"/>
      <c r="N442" s="487"/>
      <c r="O442" s="488"/>
      <c r="P442" s="488"/>
      <c r="Q442" s="488"/>
      <c r="R442" s="420"/>
      <c r="S442" s="420"/>
      <c r="T442" s="420"/>
      <c r="U442" s="420"/>
      <c r="V442" s="420"/>
      <c r="W442" s="420"/>
      <c r="X442" s="420"/>
      <c r="Y442" s="420"/>
      <c r="Z442" s="419">
        <f>SUM(N442,P442,R442,T442,V442,X442,-AK442)</f>
        <v>0</v>
      </c>
      <c r="AA442" s="420">
        <f>SUM(O442,Q442,S442,U442,W442,Y442,-AS442)</f>
        <v>0</v>
      </c>
      <c r="AB442" s="421">
        <f>SUM(Z442:AA442)</f>
        <v>0</v>
      </c>
      <c r="AD442">
        <f t="shared" si="105"/>
        <v>0</v>
      </c>
      <c r="AE442" s="375">
        <f t="shared" si="91"/>
        <v>0</v>
      </c>
      <c r="AF442" s="173">
        <f t="shared" si="92"/>
        <v>0</v>
      </c>
      <c r="AG442" s="173">
        <f t="shared" si="93"/>
        <v>0</v>
      </c>
      <c r="AH442" s="173">
        <f t="shared" si="94"/>
        <v>0</v>
      </c>
      <c r="AI442" s="173">
        <f t="shared" si="95"/>
        <v>0</v>
      </c>
      <c r="AJ442" s="173">
        <f t="shared" si="96"/>
        <v>0</v>
      </c>
      <c r="AK442" s="369">
        <f t="shared" si="97"/>
        <v>0</v>
      </c>
      <c r="AL442" s="173"/>
      <c r="AM442" s="173">
        <f t="shared" si="98"/>
        <v>0</v>
      </c>
      <c r="AN442" s="173">
        <f t="shared" si="99"/>
        <v>0</v>
      </c>
      <c r="AO442" s="173">
        <f t="shared" si="100"/>
        <v>0</v>
      </c>
      <c r="AP442" s="173">
        <f t="shared" si="101"/>
        <v>0</v>
      </c>
      <c r="AQ442" s="173">
        <f t="shared" si="102"/>
        <v>0</v>
      </c>
      <c r="AR442" s="173">
        <f t="shared" si="103"/>
        <v>0</v>
      </c>
      <c r="AS442" s="374">
        <f t="shared" si="104"/>
        <v>0</v>
      </c>
    </row>
    <row r="443" spans="2:45" ht="18" hidden="1" thickBot="1">
      <c r="B443" s="445"/>
      <c r="C443" s="350">
        <v>40</v>
      </c>
      <c r="D443" s="127"/>
      <c r="E443" s="257"/>
      <c r="F443" s="109"/>
      <c r="G443" s="131"/>
      <c r="H443" s="131"/>
      <c r="I443" s="112" t="s">
        <v>39</v>
      </c>
      <c r="J443" s="153"/>
      <c r="K443" s="154"/>
      <c r="L443" s="156"/>
      <c r="M443" s="149"/>
      <c r="N443" s="492"/>
      <c r="O443" s="488"/>
      <c r="P443" s="488"/>
      <c r="Q443" s="488"/>
      <c r="R443" s="420"/>
      <c r="S443" s="420"/>
      <c r="T443" s="420"/>
      <c r="U443" s="420"/>
      <c r="V443" s="420"/>
      <c r="W443" s="420"/>
      <c r="X443" s="420"/>
      <c r="Y443" s="420"/>
      <c r="Z443" s="419">
        <f>SUM(N443,P443,R443,T443,V443,X443,-AK443)</f>
        <v>0</v>
      </c>
      <c r="AA443" s="420">
        <f>SUM(O443,Q443,S443,U443,W443,Y443,-AS443)</f>
        <v>0</v>
      </c>
      <c r="AB443" s="422">
        <f>SUM(Z443:AA443)</f>
        <v>0</v>
      </c>
      <c r="AD443">
        <f t="shared" si="105"/>
        <v>0</v>
      </c>
      <c r="AE443" s="375">
        <f t="shared" si="91"/>
        <v>0</v>
      </c>
      <c r="AF443" s="173">
        <f t="shared" si="92"/>
        <v>0</v>
      </c>
      <c r="AG443" s="173">
        <f t="shared" si="93"/>
        <v>0</v>
      </c>
      <c r="AH443" s="173">
        <f t="shared" si="94"/>
        <v>0</v>
      </c>
      <c r="AI443" s="173">
        <f t="shared" si="95"/>
        <v>0</v>
      </c>
      <c r="AJ443" s="173">
        <f t="shared" si="96"/>
        <v>0</v>
      </c>
      <c r="AK443" s="369">
        <f t="shared" si="97"/>
        <v>0</v>
      </c>
      <c r="AL443" s="173"/>
      <c r="AM443" s="173">
        <f t="shared" si="98"/>
        <v>0</v>
      </c>
      <c r="AN443" s="173">
        <f t="shared" si="99"/>
        <v>0</v>
      </c>
      <c r="AO443" s="173">
        <f t="shared" si="100"/>
        <v>0</v>
      </c>
      <c r="AP443" s="173">
        <f t="shared" si="101"/>
        <v>0</v>
      </c>
      <c r="AQ443" s="173">
        <f t="shared" si="102"/>
        <v>0</v>
      </c>
      <c r="AR443" s="173">
        <f t="shared" si="103"/>
        <v>0</v>
      </c>
      <c r="AS443" s="374">
        <f t="shared" si="104"/>
        <v>0</v>
      </c>
    </row>
    <row r="444" spans="2:45" ht="16.5" customHeight="1">
      <c r="B444" s="515" t="str">
        <f>'[9]Tabelle1'!B4</f>
        <v>GC Weißensberg</v>
      </c>
      <c r="C444" s="351">
        <v>1</v>
      </c>
      <c r="D444" s="128" t="str">
        <f>'[9]Tabelle1'!B6</f>
        <v>Greussing, Thomas</v>
      </c>
      <c r="E444" s="258">
        <f>'[9]Tabelle1'!C6</f>
        <v>8.3</v>
      </c>
      <c r="F444" s="117">
        <f>'[9]Tabelle1'!D6</f>
        <v>0</v>
      </c>
      <c r="G444" s="132">
        <v>15</v>
      </c>
      <c r="H444" s="132">
        <v>25</v>
      </c>
      <c r="I444" s="384" t="s">
        <v>40</v>
      </c>
      <c r="J444" s="151" t="s">
        <v>293</v>
      </c>
      <c r="K444" s="380">
        <v>16.3</v>
      </c>
      <c r="L444" s="157">
        <v>0</v>
      </c>
      <c r="M444" s="150"/>
      <c r="N444" s="490">
        <v>13</v>
      </c>
      <c r="O444" s="491">
        <v>26</v>
      </c>
      <c r="P444" s="491">
        <v>10</v>
      </c>
      <c r="Q444" s="491">
        <v>24</v>
      </c>
      <c r="R444" s="423">
        <v>17</v>
      </c>
      <c r="S444" s="423">
        <v>32</v>
      </c>
      <c r="T444" s="423">
        <v>12</v>
      </c>
      <c r="U444" s="423">
        <v>27</v>
      </c>
      <c r="V444" s="423"/>
      <c r="W444" s="423"/>
      <c r="X444" s="423"/>
      <c r="Y444" s="423"/>
      <c r="Z444" s="416">
        <f>SUM(N444,P444,R444,T444,V444,X444,-AK444)</f>
        <v>52</v>
      </c>
      <c r="AA444" s="417">
        <f>SUM(O444,Q444,S444,U444,W444,Y444,-AS444)</f>
        <v>109</v>
      </c>
      <c r="AB444" s="418">
        <f>SUM(Z444:AA444)</f>
        <v>161</v>
      </c>
      <c r="AD444">
        <f aca="true" t="shared" si="106" ref="AD444:AD483">IF($N$484="*",SUM(N444:O444),IF($P$484="*",SUM(P444:Q444),IF($R$484="*",SUM(R444:S444),IF($T$484="*",SUM(T444:U444),IF($V$484="*",SUM(V444:W444),IF($X$484="*",SUM(X444:Y444),0))))))</f>
        <v>0</v>
      </c>
      <c r="AE444" s="375">
        <f t="shared" si="91"/>
        <v>13</v>
      </c>
      <c r="AF444" s="173">
        <f t="shared" si="92"/>
        <v>10</v>
      </c>
      <c r="AG444" s="173">
        <f t="shared" si="93"/>
        <v>17</v>
      </c>
      <c r="AH444" s="173">
        <f t="shared" si="94"/>
        <v>12</v>
      </c>
      <c r="AI444" s="173">
        <f t="shared" si="95"/>
        <v>0</v>
      </c>
      <c r="AJ444" s="173">
        <f t="shared" si="96"/>
        <v>0</v>
      </c>
      <c r="AK444" s="369">
        <f t="shared" si="97"/>
        <v>0</v>
      </c>
      <c r="AL444" s="173"/>
      <c r="AM444" s="173">
        <f t="shared" si="98"/>
        <v>26</v>
      </c>
      <c r="AN444" s="173">
        <f t="shared" si="99"/>
        <v>24</v>
      </c>
      <c r="AO444" s="173">
        <f t="shared" si="100"/>
        <v>32</v>
      </c>
      <c r="AP444" s="173">
        <f t="shared" si="101"/>
        <v>27</v>
      </c>
      <c r="AQ444" s="173">
        <f t="shared" si="102"/>
        <v>0</v>
      </c>
      <c r="AR444" s="173">
        <f t="shared" si="103"/>
        <v>0</v>
      </c>
      <c r="AS444" s="374">
        <f t="shared" si="104"/>
        <v>0</v>
      </c>
    </row>
    <row r="445" spans="2:45" ht="15">
      <c r="B445" s="516"/>
      <c r="C445" s="350">
        <v>2</v>
      </c>
      <c r="D445" s="108" t="str">
        <f>'[9]Tabelle1'!B7</f>
        <v>Schmid, Roland</v>
      </c>
      <c r="E445" s="257">
        <f>'[9]Tabelle1'!C7</f>
        <v>9</v>
      </c>
      <c r="F445" s="109">
        <f>'[9]Tabelle1'!D7</f>
        <v>0</v>
      </c>
      <c r="G445" s="131">
        <v>21</v>
      </c>
      <c r="H445" s="131">
        <v>32</v>
      </c>
      <c r="I445" s="110" t="s">
        <v>40</v>
      </c>
      <c r="J445" s="153" t="s">
        <v>295</v>
      </c>
      <c r="K445" s="154">
        <v>14.3</v>
      </c>
      <c r="L445" s="156">
        <v>0</v>
      </c>
      <c r="M445" s="148"/>
      <c r="N445" s="485"/>
      <c r="O445" s="486"/>
      <c r="P445" s="486"/>
      <c r="Q445" s="486"/>
      <c r="R445" s="424"/>
      <c r="S445" s="424"/>
      <c r="T445" s="424"/>
      <c r="U445" s="424"/>
      <c r="V445" s="424"/>
      <c r="W445" s="424"/>
      <c r="X445" s="424"/>
      <c r="Y445" s="424"/>
      <c r="Z445" s="419">
        <f>SUM(N445,P445,R445,T445,V445,X445,-AK445)</f>
        <v>0</v>
      </c>
      <c r="AA445" s="420">
        <f>SUM(O445,Q445,S445,U445,W445,Y445,-AS445)</f>
        <v>0</v>
      </c>
      <c r="AB445" s="421">
        <f>SUM(Z445:AA445)</f>
        <v>0</v>
      </c>
      <c r="AD445">
        <f t="shared" si="106"/>
        <v>0</v>
      </c>
      <c r="AE445" s="375">
        <f t="shared" si="91"/>
        <v>0</v>
      </c>
      <c r="AF445" s="173">
        <f t="shared" si="92"/>
        <v>0</v>
      </c>
      <c r="AG445" s="173">
        <f t="shared" si="93"/>
        <v>0</v>
      </c>
      <c r="AH445" s="173">
        <f t="shared" si="94"/>
        <v>0</v>
      </c>
      <c r="AI445" s="173">
        <f t="shared" si="95"/>
        <v>0</v>
      </c>
      <c r="AJ445" s="173">
        <f t="shared" si="96"/>
        <v>0</v>
      </c>
      <c r="AK445" s="369">
        <f t="shared" si="97"/>
        <v>0</v>
      </c>
      <c r="AL445" s="173"/>
      <c r="AM445" s="173">
        <f t="shared" si="98"/>
        <v>0</v>
      </c>
      <c r="AN445" s="173">
        <f t="shared" si="99"/>
        <v>0</v>
      </c>
      <c r="AO445" s="173">
        <f t="shared" si="100"/>
        <v>0</v>
      </c>
      <c r="AP445" s="173">
        <f t="shared" si="101"/>
        <v>0</v>
      </c>
      <c r="AQ445" s="173">
        <f t="shared" si="102"/>
        <v>0</v>
      </c>
      <c r="AR445" s="173">
        <f t="shared" si="103"/>
        <v>0</v>
      </c>
      <c r="AS445" s="374">
        <f t="shared" si="104"/>
        <v>0</v>
      </c>
    </row>
    <row r="446" spans="2:45" ht="15">
      <c r="B446" s="516"/>
      <c r="C446" s="350">
        <v>3</v>
      </c>
      <c r="D446" s="108" t="str">
        <f>'[9]Tabelle1'!B8</f>
        <v>Zoller, Josef </v>
      </c>
      <c r="E446" s="257">
        <f>'[9]Tabelle1'!C8</f>
        <v>9.4</v>
      </c>
      <c r="F446" s="109">
        <f>'[9]Tabelle1'!D8</f>
        <v>0</v>
      </c>
      <c r="G446" s="131">
        <v>19</v>
      </c>
      <c r="H446" s="131">
        <v>31</v>
      </c>
      <c r="I446" s="110" t="s">
        <v>40</v>
      </c>
      <c r="J446" s="153" t="s">
        <v>226</v>
      </c>
      <c r="K446" s="154">
        <v>5.2</v>
      </c>
      <c r="L446" s="156">
        <v>0</v>
      </c>
      <c r="M446" s="148"/>
      <c r="N446" s="485">
        <v>17</v>
      </c>
      <c r="O446" s="486">
        <v>23</v>
      </c>
      <c r="P446" s="486">
        <v>21</v>
      </c>
      <c r="Q446" s="486">
        <v>26</v>
      </c>
      <c r="R446" s="424"/>
      <c r="S446" s="424"/>
      <c r="T446" s="424"/>
      <c r="U446" s="424"/>
      <c r="V446" s="424">
        <v>24</v>
      </c>
      <c r="W446" s="424">
        <v>31</v>
      </c>
      <c r="X446" s="424"/>
      <c r="Y446" s="424"/>
      <c r="Z446" s="419">
        <f>SUM(N446,P446,R446,T446,V446,X446,-AK446)</f>
        <v>62</v>
      </c>
      <c r="AA446" s="420">
        <f>SUM(O446,Q446,S446,U446,W446,Y446,-AS446)</f>
        <v>80</v>
      </c>
      <c r="AB446" s="421">
        <f>SUM(Z446:AA446)</f>
        <v>142</v>
      </c>
      <c r="AD446">
        <f t="shared" si="106"/>
        <v>55</v>
      </c>
      <c r="AE446" s="375">
        <f t="shared" si="91"/>
        <v>17</v>
      </c>
      <c r="AF446" s="173">
        <f t="shared" si="92"/>
        <v>21</v>
      </c>
      <c r="AG446" s="173">
        <f t="shared" si="93"/>
        <v>0</v>
      </c>
      <c r="AH446" s="173">
        <f t="shared" si="94"/>
        <v>0</v>
      </c>
      <c r="AI446" s="173">
        <f t="shared" si="95"/>
        <v>24</v>
      </c>
      <c r="AJ446" s="173">
        <f t="shared" si="96"/>
        <v>0</v>
      </c>
      <c r="AK446" s="369">
        <f t="shared" si="97"/>
        <v>0</v>
      </c>
      <c r="AL446" s="173"/>
      <c r="AM446" s="173">
        <f t="shared" si="98"/>
        <v>23</v>
      </c>
      <c r="AN446" s="173">
        <f t="shared" si="99"/>
        <v>26</v>
      </c>
      <c r="AO446" s="173">
        <f t="shared" si="100"/>
        <v>0</v>
      </c>
      <c r="AP446" s="173">
        <f t="shared" si="101"/>
        <v>0</v>
      </c>
      <c r="AQ446" s="173">
        <f t="shared" si="102"/>
        <v>31</v>
      </c>
      <c r="AR446" s="173">
        <f t="shared" si="103"/>
        <v>0</v>
      </c>
      <c r="AS446" s="374">
        <f t="shared" si="104"/>
        <v>0</v>
      </c>
    </row>
    <row r="447" spans="2:45" ht="15">
      <c r="B447" s="516"/>
      <c r="C447" s="350">
        <v>4</v>
      </c>
      <c r="D447" s="108" t="str">
        <f>'[9]Tabelle1'!B9</f>
        <v>Jielg, Walter</v>
      </c>
      <c r="E447" s="257">
        <f>'[9]Tabelle1'!C9</f>
        <v>16.7</v>
      </c>
      <c r="F447" s="109">
        <f>'[9]Tabelle1'!D9</f>
        <v>0</v>
      </c>
      <c r="G447" s="131">
        <v>23</v>
      </c>
      <c r="H447" s="131">
        <v>43</v>
      </c>
      <c r="I447" s="110" t="s">
        <v>40</v>
      </c>
      <c r="J447" s="153" t="s">
        <v>287</v>
      </c>
      <c r="K447" s="154">
        <v>8.3</v>
      </c>
      <c r="L447" s="156">
        <v>0</v>
      </c>
      <c r="M447" s="148"/>
      <c r="N447" s="485">
        <v>18</v>
      </c>
      <c r="O447" s="486">
        <v>27</v>
      </c>
      <c r="P447" s="486">
        <v>19</v>
      </c>
      <c r="Q447" s="486">
        <v>27</v>
      </c>
      <c r="R447" s="424">
        <v>19</v>
      </c>
      <c r="S447" s="424">
        <v>26</v>
      </c>
      <c r="T447" s="424">
        <v>27</v>
      </c>
      <c r="U447" s="424">
        <v>34</v>
      </c>
      <c r="V447" s="424">
        <v>15</v>
      </c>
      <c r="W447" s="424">
        <v>25</v>
      </c>
      <c r="X447" s="424"/>
      <c r="Y447" s="424"/>
      <c r="Z447" s="419">
        <f>SUM(N447,P447,R447,T447,V447,X447,-AK447)</f>
        <v>83</v>
      </c>
      <c r="AA447" s="420">
        <f>SUM(O447,Q447,S447,U447,W447,Y447,-AS447)</f>
        <v>114</v>
      </c>
      <c r="AB447" s="421">
        <f>SUM(Z447:AA447)</f>
        <v>197</v>
      </c>
      <c r="AD447">
        <f t="shared" si="106"/>
        <v>40</v>
      </c>
      <c r="AE447" s="375">
        <f t="shared" si="91"/>
        <v>18</v>
      </c>
      <c r="AF447" s="173">
        <f t="shared" si="92"/>
        <v>19</v>
      </c>
      <c r="AG447" s="173">
        <f t="shared" si="93"/>
        <v>19</v>
      </c>
      <c r="AH447" s="173">
        <f t="shared" si="94"/>
        <v>27</v>
      </c>
      <c r="AI447" s="173">
        <f t="shared" si="95"/>
        <v>15</v>
      </c>
      <c r="AJ447" s="173">
        <f t="shared" si="96"/>
        <v>0</v>
      </c>
      <c r="AK447" s="369">
        <f t="shared" si="97"/>
        <v>15</v>
      </c>
      <c r="AL447" s="173"/>
      <c r="AM447" s="173">
        <f t="shared" si="98"/>
        <v>27</v>
      </c>
      <c r="AN447" s="173">
        <f t="shared" si="99"/>
        <v>27</v>
      </c>
      <c r="AO447" s="173">
        <f t="shared" si="100"/>
        <v>26</v>
      </c>
      <c r="AP447" s="173">
        <f t="shared" si="101"/>
        <v>34</v>
      </c>
      <c r="AQ447" s="173">
        <f t="shared" si="102"/>
        <v>25</v>
      </c>
      <c r="AR447" s="173">
        <f t="shared" si="103"/>
        <v>0</v>
      </c>
      <c r="AS447" s="374">
        <f t="shared" si="104"/>
        <v>25</v>
      </c>
    </row>
    <row r="448" spans="2:45" ht="15">
      <c r="B448" s="516"/>
      <c r="C448" s="350">
        <v>5</v>
      </c>
      <c r="D448" s="108" t="str">
        <f>'[9]Tabelle1'!B10</f>
        <v>Intemann, Walter</v>
      </c>
      <c r="E448" s="257">
        <f>'[9]Tabelle1'!C10</f>
        <v>14.7</v>
      </c>
      <c r="F448" s="109">
        <f>'[9]Tabelle1'!D10</f>
        <v>0</v>
      </c>
      <c r="G448" s="131">
        <v>15</v>
      </c>
      <c r="H448" s="131">
        <v>32</v>
      </c>
      <c r="I448" s="110" t="s">
        <v>40</v>
      </c>
      <c r="J448" s="153" t="s">
        <v>324</v>
      </c>
      <c r="K448" s="154">
        <v>19.6</v>
      </c>
      <c r="L448" s="156">
        <v>0</v>
      </c>
      <c r="M448" s="148"/>
      <c r="N448" s="485"/>
      <c r="O448" s="486"/>
      <c r="P448" s="486"/>
      <c r="Q448" s="486"/>
      <c r="R448" s="424">
        <v>11</v>
      </c>
      <c r="S448" s="424">
        <v>30</v>
      </c>
      <c r="T448" s="424"/>
      <c r="U448" s="424"/>
      <c r="V448" s="424">
        <v>7</v>
      </c>
      <c r="W448" s="424">
        <v>28</v>
      </c>
      <c r="X448" s="424"/>
      <c r="Y448" s="424"/>
      <c r="Z448" s="419">
        <f>SUM(N448,P448,R448,T448,V448,X448,-AK448)</f>
        <v>18</v>
      </c>
      <c r="AA448" s="420">
        <f>SUM(O448,Q448,S448,U448,W448,Y448,-AS448)</f>
        <v>58</v>
      </c>
      <c r="AB448" s="421">
        <f>SUM(Z448:AA448)</f>
        <v>76</v>
      </c>
      <c r="AD448">
        <f t="shared" si="106"/>
        <v>35</v>
      </c>
      <c r="AE448" s="375">
        <f t="shared" si="91"/>
        <v>0</v>
      </c>
      <c r="AF448" s="173">
        <f t="shared" si="92"/>
        <v>0</v>
      </c>
      <c r="AG448" s="173">
        <f t="shared" si="93"/>
        <v>11</v>
      </c>
      <c r="AH448" s="173">
        <f t="shared" si="94"/>
        <v>0</v>
      </c>
      <c r="AI448" s="173">
        <f t="shared" si="95"/>
        <v>7</v>
      </c>
      <c r="AJ448" s="173">
        <f t="shared" si="96"/>
        <v>0</v>
      </c>
      <c r="AK448" s="369">
        <f t="shared" si="97"/>
        <v>0</v>
      </c>
      <c r="AL448" s="173"/>
      <c r="AM448" s="173">
        <f t="shared" si="98"/>
        <v>0</v>
      </c>
      <c r="AN448" s="173">
        <f t="shared" si="99"/>
        <v>0</v>
      </c>
      <c r="AO448" s="173">
        <f t="shared" si="100"/>
        <v>30</v>
      </c>
      <c r="AP448" s="173">
        <f t="shared" si="101"/>
        <v>0</v>
      </c>
      <c r="AQ448" s="173">
        <f t="shared" si="102"/>
        <v>28</v>
      </c>
      <c r="AR448" s="173">
        <f t="shared" si="103"/>
        <v>0</v>
      </c>
      <c r="AS448" s="374">
        <f t="shared" si="104"/>
        <v>0</v>
      </c>
    </row>
    <row r="449" spans="2:45" ht="15">
      <c r="B449" s="516"/>
      <c r="C449" s="350">
        <v>6</v>
      </c>
      <c r="D449" s="108" t="str">
        <f>'[9]Tabelle1'!B11</f>
        <v>Czech, Horst</v>
      </c>
      <c r="E449" s="257">
        <f>'[9]Tabelle1'!C11</f>
        <v>5.2</v>
      </c>
      <c r="F449" s="109">
        <f>'[9]Tabelle1'!D11</f>
        <v>0</v>
      </c>
      <c r="G449" s="131">
        <v>24</v>
      </c>
      <c r="H449" s="131">
        <v>31</v>
      </c>
      <c r="I449" s="110" t="s">
        <v>40</v>
      </c>
      <c r="J449" s="153" t="s">
        <v>291</v>
      </c>
      <c r="K449" s="154">
        <v>14</v>
      </c>
      <c r="L449" s="156">
        <v>0</v>
      </c>
      <c r="M449" s="148"/>
      <c r="N449" s="485">
        <v>15</v>
      </c>
      <c r="O449" s="486">
        <v>27</v>
      </c>
      <c r="P449" s="486">
        <v>15</v>
      </c>
      <c r="Q449" s="486">
        <v>28</v>
      </c>
      <c r="R449" s="424">
        <v>13</v>
      </c>
      <c r="S449" s="424">
        <v>26</v>
      </c>
      <c r="T449" s="424">
        <v>22</v>
      </c>
      <c r="U449" s="424">
        <v>35</v>
      </c>
      <c r="V449" s="424">
        <v>12</v>
      </c>
      <c r="W449" s="424">
        <v>29</v>
      </c>
      <c r="X449" s="424"/>
      <c r="Y449" s="424"/>
      <c r="Z449" s="419">
        <f>SUM(N449,P449,R449,T449,V449,X449,-AK449)</f>
        <v>65</v>
      </c>
      <c r="AA449" s="420">
        <f>SUM(O449,Q449,S449,U449,W449,Y449,-AS449)</f>
        <v>119</v>
      </c>
      <c r="AB449" s="421">
        <f>SUM(Z449:AA449)</f>
        <v>184</v>
      </c>
      <c r="AD449">
        <f t="shared" si="106"/>
        <v>41</v>
      </c>
      <c r="AE449" s="375">
        <f t="shared" si="91"/>
        <v>15</v>
      </c>
      <c r="AF449" s="173">
        <f t="shared" si="92"/>
        <v>15</v>
      </c>
      <c r="AG449" s="173">
        <f t="shared" si="93"/>
        <v>13</v>
      </c>
      <c r="AH449" s="173">
        <f t="shared" si="94"/>
        <v>22</v>
      </c>
      <c r="AI449" s="173">
        <f t="shared" si="95"/>
        <v>12</v>
      </c>
      <c r="AJ449" s="173">
        <f t="shared" si="96"/>
        <v>0</v>
      </c>
      <c r="AK449" s="369">
        <f t="shared" si="97"/>
        <v>12</v>
      </c>
      <c r="AL449" s="173"/>
      <c r="AM449" s="173">
        <f t="shared" si="98"/>
        <v>27</v>
      </c>
      <c r="AN449" s="173">
        <f t="shared" si="99"/>
        <v>28</v>
      </c>
      <c r="AO449" s="173">
        <f t="shared" si="100"/>
        <v>26</v>
      </c>
      <c r="AP449" s="173">
        <f t="shared" si="101"/>
        <v>35</v>
      </c>
      <c r="AQ449" s="173">
        <f t="shared" si="102"/>
        <v>29</v>
      </c>
      <c r="AR449" s="173">
        <f t="shared" si="103"/>
        <v>0</v>
      </c>
      <c r="AS449" s="374">
        <f t="shared" si="104"/>
        <v>26</v>
      </c>
    </row>
    <row r="450" spans="2:45" ht="15">
      <c r="B450" s="516"/>
      <c r="C450" s="350">
        <v>7</v>
      </c>
      <c r="D450" s="108" t="str">
        <f>'[9]Tabelle1'!B12</f>
        <v>Klemens, Manfred</v>
      </c>
      <c r="E450" s="257">
        <f>'[9]Tabelle1'!C12</f>
        <v>10.3</v>
      </c>
      <c r="F450" s="109">
        <f>'[9]Tabelle1'!D12</f>
        <v>0</v>
      </c>
      <c r="G450" s="131">
        <v>18</v>
      </c>
      <c r="H450" s="131">
        <v>31</v>
      </c>
      <c r="I450" s="110" t="s">
        <v>40</v>
      </c>
      <c r="J450" s="153" t="s">
        <v>289</v>
      </c>
      <c r="K450" s="154">
        <v>14.7</v>
      </c>
      <c r="L450" s="156">
        <v>0</v>
      </c>
      <c r="M450" s="148"/>
      <c r="N450" s="485">
        <v>15</v>
      </c>
      <c r="O450" s="486">
        <v>28</v>
      </c>
      <c r="P450" s="486">
        <v>10</v>
      </c>
      <c r="Q450" s="486">
        <v>25</v>
      </c>
      <c r="R450" s="424">
        <v>16</v>
      </c>
      <c r="S450" s="424">
        <v>30</v>
      </c>
      <c r="T450" s="424">
        <v>18</v>
      </c>
      <c r="U450" s="424">
        <v>32</v>
      </c>
      <c r="V450" s="424">
        <v>15</v>
      </c>
      <c r="W450" s="424">
        <v>32</v>
      </c>
      <c r="X450" s="424"/>
      <c r="Y450" s="424"/>
      <c r="Z450" s="419">
        <f>SUM(N450,P450,R450,T450,V450,X450,-AK450)</f>
        <v>64</v>
      </c>
      <c r="AA450" s="420">
        <f>SUM(O450,Q450,S450,U450,W450,Y450,-AS450)</f>
        <v>122</v>
      </c>
      <c r="AB450" s="421">
        <f>SUM(Z450:AA450)</f>
        <v>186</v>
      </c>
      <c r="AD450">
        <f t="shared" si="106"/>
        <v>47</v>
      </c>
      <c r="AE450" s="375">
        <f t="shared" si="91"/>
        <v>15</v>
      </c>
      <c r="AF450" s="173">
        <f t="shared" si="92"/>
        <v>10</v>
      </c>
      <c r="AG450" s="173">
        <f t="shared" si="93"/>
        <v>16</v>
      </c>
      <c r="AH450" s="173">
        <f t="shared" si="94"/>
        <v>18</v>
      </c>
      <c r="AI450" s="173">
        <f t="shared" si="95"/>
        <v>15</v>
      </c>
      <c r="AJ450" s="173">
        <f t="shared" si="96"/>
        <v>0</v>
      </c>
      <c r="AK450" s="369">
        <f t="shared" si="97"/>
        <v>10</v>
      </c>
      <c r="AL450" s="173"/>
      <c r="AM450" s="173">
        <f t="shared" si="98"/>
        <v>28</v>
      </c>
      <c r="AN450" s="173">
        <f t="shared" si="99"/>
        <v>25</v>
      </c>
      <c r="AO450" s="173">
        <f t="shared" si="100"/>
        <v>30</v>
      </c>
      <c r="AP450" s="173">
        <f t="shared" si="101"/>
        <v>32</v>
      </c>
      <c r="AQ450" s="173">
        <f t="shared" si="102"/>
        <v>32</v>
      </c>
      <c r="AR450" s="173">
        <f t="shared" si="103"/>
        <v>0</v>
      </c>
      <c r="AS450" s="374">
        <f t="shared" si="104"/>
        <v>25</v>
      </c>
    </row>
    <row r="451" spans="2:45" ht="15">
      <c r="B451" s="516"/>
      <c r="C451" s="350">
        <v>8</v>
      </c>
      <c r="D451" s="108" t="str">
        <f>'[9]Tabelle1'!B13</f>
        <v>Huber Herrmann </v>
      </c>
      <c r="E451" s="257">
        <f>'[9]Tabelle1'!C13</f>
        <v>19.6</v>
      </c>
      <c r="F451" s="109">
        <f>'[9]Tabelle1'!D13</f>
        <v>0</v>
      </c>
      <c r="G451" s="131">
        <v>7</v>
      </c>
      <c r="H451" s="131">
        <v>28</v>
      </c>
      <c r="I451" s="110" t="s">
        <v>40</v>
      </c>
      <c r="J451" s="153" t="s">
        <v>302</v>
      </c>
      <c r="K451" s="154">
        <v>16.7</v>
      </c>
      <c r="L451" s="156">
        <v>0</v>
      </c>
      <c r="M451" s="148"/>
      <c r="N451" s="485"/>
      <c r="O451" s="486"/>
      <c r="P451" s="486">
        <v>17</v>
      </c>
      <c r="Q451" s="486">
        <v>35</v>
      </c>
      <c r="R451" s="424"/>
      <c r="S451" s="424"/>
      <c r="T451" s="424">
        <v>21</v>
      </c>
      <c r="U451" s="424">
        <v>38</v>
      </c>
      <c r="V451" s="424">
        <v>23</v>
      </c>
      <c r="W451" s="424">
        <v>43</v>
      </c>
      <c r="X451" s="424"/>
      <c r="Y451" s="424"/>
      <c r="Z451" s="419">
        <f>SUM(N451,P451,R451,T451,V451,X451,-AK451)</f>
        <v>61</v>
      </c>
      <c r="AA451" s="420">
        <f>SUM(O451,Q451,S451,U451,W451,Y451,-AS451)</f>
        <v>116</v>
      </c>
      <c r="AB451" s="421">
        <f>SUM(Z451:AA451)</f>
        <v>177</v>
      </c>
      <c r="AD451">
        <f t="shared" si="106"/>
        <v>66</v>
      </c>
      <c r="AE451" s="375">
        <f t="shared" si="91"/>
        <v>0</v>
      </c>
      <c r="AF451" s="173">
        <f t="shared" si="92"/>
        <v>17</v>
      </c>
      <c r="AG451" s="173">
        <f t="shared" si="93"/>
        <v>0</v>
      </c>
      <c r="AH451" s="173">
        <f t="shared" si="94"/>
        <v>21</v>
      </c>
      <c r="AI451" s="173">
        <f t="shared" si="95"/>
        <v>23</v>
      </c>
      <c r="AJ451" s="173">
        <f t="shared" si="96"/>
        <v>0</v>
      </c>
      <c r="AK451" s="369">
        <f t="shared" si="97"/>
        <v>0</v>
      </c>
      <c r="AL451" s="173"/>
      <c r="AM451" s="173">
        <f t="shared" si="98"/>
        <v>0</v>
      </c>
      <c r="AN451" s="173">
        <f t="shared" si="99"/>
        <v>35</v>
      </c>
      <c r="AO451" s="173">
        <f t="shared" si="100"/>
        <v>0</v>
      </c>
      <c r="AP451" s="173">
        <f t="shared" si="101"/>
        <v>38</v>
      </c>
      <c r="AQ451" s="173">
        <f t="shared" si="102"/>
        <v>43</v>
      </c>
      <c r="AR451" s="173">
        <f t="shared" si="103"/>
        <v>0</v>
      </c>
      <c r="AS451" s="374">
        <f t="shared" si="104"/>
        <v>0</v>
      </c>
    </row>
    <row r="452" spans="2:45" ht="15">
      <c r="B452" s="516"/>
      <c r="C452" s="350">
        <v>9</v>
      </c>
      <c r="D452" s="108" t="str">
        <f>'[9]Tabelle1'!B14</f>
        <v>Scherer, Knut</v>
      </c>
      <c r="E452" s="257">
        <f>'[9]Tabelle1'!C14</f>
        <v>11.9</v>
      </c>
      <c r="F452" s="109" t="str">
        <f>'[9]Tabelle1'!D14</f>
        <v>x</v>
      </c>
      <c r="G452" s="131">
        <v>14</v>
      </c>
      <c r="H452" s="131">
        <v>28</v>
      </c>
      <c r="I452" s="110" t="s">
        <v>40</v>
      </c>
      <c r="J452" s="153" t="s">
        <v>347</v>
      </c>
      <c r="K452" s="154">
        <v>10.3</v>
      </c>
      <c r="L452" s="156">
        <v>0</v>
      </c>
      <c r="M452" s="148"/>
      <c r="N452" s="485"/>
      <c r="O452" s="486"/>
      <c r="P452" s="486"/>
      <c r="Q452" s="486"/>
      <c r="R452" s="424"/>
      <c r="S452" s="424"/>
      <c r="T452" s="424"/>
      <c r="U452" s="424"/>
      <c r="V452" s="424">
        <v>18</v>
      </c>
      <c r="W452" s="424">
        <v>31</v>
      </c>
      <c r="X452" s="424"/>
      <c r="Y452" s="424"/>
      <c r="Z452" s="419">
        <f>SUM(N452,P452,R452,T452,V452,X452,-AK452)</f>
        <v>18</v>
      </c>
      <c r="AA452" s="420">
        <f>SUM(O452,Q452,S452,U452,W452,Y452,-AS452)</f>
        <v>31</v>
      </c>
      <c r="AB452" s="421">
        <f>SUM(Z452:AA452)</f>
        <v>49</v>
      </c>
      <c r="AD452">
        <f t="shared" si="106"/>
        <v>49</v>
      </c>
      <c r="AE452" s="375">
        <f t="shared" si="91"/>
        <v>0</v>
      </c>
      <c r="AF452" s="173">
        <f t="shared" si="92"/>
        <v>0</v>
      </c>
      <c r="AG452" s="173">
        <f t="shared" si="93"/>
        <v>0</v>
      </c>
      <c r="AH452" s="173">
        <f t="shared" si="94"/>
        <v>0</v>
      </c>
      <c r="AI452" s="173">
        <f t="shared" si="95"/>
        <v>18</v>
      </c>
      <c r="AJ452" s="173">
        <f t="shared" si="96"/>
        <v>0</v>
      </c>
      <c r="AK452" s="369">
        <f t="shared" si="97"/>
        <v>0</v>
      </c>
      <c r="AL452" s="173"/>
      <c r="AM452" s="173">
        <f t="shared" si="98"/>
        <v>0</v>
      </c>
      <c r="AN452" s="173">
        <f t="shared" si="99"/>
        <v>0</v>
      </c>
      <c r="AO452" s="173">
        <f t="shared" si="100"/>
        <v>0</v>
      </c>
      <c r="AP452" s="173">
        <f t="shared" si="101"/>
        <v>0</v>
      </c>
      <c r="AQ452" s="173">
        <f t="shared" si="102"/>
        <v>31</v>
      </c>
      <c r="AR452" s="173">
        <f t="shared" si="103"/>
        <v>0</v>
      </c>
      <c r="AS452" s="374">
        <f t="shared" si="104"/>
        <v>0</v>
      </c>
    </row>
    <row r="453" spans="2:45" ht="15.75">
      <c r="B453" s="516"/>
      <c r="C453" s="350">
        <v>10</v>
      </c>
      <c r="D453" s="108" t="str">
        <f>'[9]Tabelle1'!B15</f>
        <v>Humml, Walter</v>
      </c>
      <c r="E453" s="257">
        <f>'[9]Tabelle1'!C15</f>
        <v>14</v>
      </c>
      <c r="F453" s="109">
        <f>'[9]Tabelle1'!D15</f>
        <v>0</v>
      </c>
      <c r="G453" s="131">
        <v>12</v>
      </c>
      <c r="H453" s="131">
        <v>29</v>
      </c>
      <c r="I453" s="110" t="s">
        <v>40</v>
      </c>
      <c r="J453" s="153" t="s">
        <v>296</v>
      </c>
      <c r="K453" s="154">
        <v>14.1</v>
      </c>
      <c r="L453" s="156" t="s">
        <v>242</v>
      </c>
      <c r="M453" s="148"/>
      <c r="N453" s="485">
        <v>8</v>
      </c>
      <c r="O453" s="486">
        <v>18</v>
      </c>
      <c r="P453" s="486"/>
      <c r="Q453" s="486"/>
      <c r="R453" s="424">
        <v>8</v>
      </c>
      <c r="S453" s="424">
        <v>16</v>
      </c>
      <c r="T453" s="424">
        <v>16</v>
      </c>
      <c r="U453" s="424">
        <v>29</v>
      </c>
      <c r="V453" s="424"/>
      <c r="W453" s="424"/>
      <c r="X453" s="424"/>
      <c r="Y453" s="424"/>
      <c r="Z453" s="419">
        <f>SUM(N453,P453,R453,T453,V453,X453,-AK453)</f>
        <v>32</v>
      </c>
      <c r="AA453" s="420">
        <f>SUM(O453,Q453,S453,U453,W453,Y453,-AS453)</f>
        <v>63</v>
      </c>
      <c r="AB453" s="421">
        <f>SUM(Z453:AA453)</f>
        <v>95</v>
      </c>
      <c r="AD453">
        <f t="shared" si="106"/>
        <v>0</v>
      </c>
      <c r="AE453" s="375">
        <f>N453</f>
        <v>8</v>
      </c>
      <c r="AF453" s="173">
        <f>P453</f>
        <v>0</v>
      </c>
      <c r="AG453" s="173">
        <f>R453</f>
        <v>8</v>
      </c>
      <c r="AH453" s="173">
        <f>T453</f>
        <v>16</v>
      </c>
      <c r="AI453" s="173">
        <f>V453</f>
        <v>0</v>
      </c>
      <c r="AJ453" s="173">
        <f>X453</f>
        <v>0</v>
      </c>
      <c r="AK453" s="369">
        <f>SMALL(AE453:AI453,1)</f>
        <v>0</v>
      </c>
      <c r="AL453" s="173"/>
      <c r="AM453" s="173">
        <f>O453</f>
        <v>18</v>
      </c>
      <c r="AN453" s="173">
        <f>Q453</f>
        <v>0</v>
      </c>
      <c r="AO453" s="173">
        <f>S453</f>
        <v>16</v>
      </c>
      <c r="AP453" s="173">
        <f>U453</f>
        <v>29</v>
      </c>
      <c r="AQ453" s="173">
        <f>W453</f>
        <v>0</v>
      </c>
      <c r="AR453" s="173">
        <f>Y453</f>
        <v>0</v>
      </c>
      <c r="AS453" s="374">
        <f>SMALL(AM453:AQ453,1)</f>
        <v>0</v>
      </c>
    </row>
    <row r="454" spans="2:45" ht="15">
      <c r="B454" s="516"/>
      <c r="C454" s="350">
        <v>11</v>
      </c>
      <c r="D454" s="108" t="str">
        <f>'[9]Tabelle1'!B16</f>
        <v>Sieber, Reinhard </v>
      </c>
      <c r="E454" s="257">
        <f>'[9]Tabelle1'!C16</f>
        <v>23</v>
      </c>
      <c r="F454" s="109">
        <f>'[9]Tabelle1'!D16</f>
        <v>0</v>
      </c>
      <c r="G454" s="131">
        <v>17</v>
      </c>
      <c r="H454" s="131">
        <v>43</v>
      </c>
      <c r="I454" s="110" t="s">
        <v>40</v>
      </c>
      <c r="J454" s="153" t="s">
        <v>290</v>
      </c>
      <c r="K454" s="154">
        <v>11.9</v>
      </c>
      <c r="L454" s="156" t="s">
        <v>242</v>
      </c>
      <c r="M454" s="148"/>
      <c r="N454" s="485">
        <v>13</v>
      </c>
      <c r="O454" s="486">
        <v>25</v>
      </c>
      <c r="P454" s="486">
        <v>17</v>
      </c>
      <c r="Q454" s="486">
        <v>29</v>
      </c>
      <c r="R454" s="424">
        <v>14</v>
      </c>
      <c r="S454" s="424">
        <v>26</v>
      </c>
      <c r="T454" s="424">
        <v>17</v>
      </c>
      <c r="U454" s="424">
        <v>25</v>
      </c>
      <c r="V454" s="424">
        <v>14</v>
      </c>
      <c r="W454" s="424">
        <v>28</v>
      </c>
      <c r="X454" s="424"/>
      <c r="Y454" s="424"/>
      <c r="Z454" s="419">
        <f>SUM(N454,P454,R454,T454,V454,X454,-AK454)</f>
        <v>62</v>
      </c>
      <c r="AA454" s="420">
        <f>SUM(O454,Q454,S454,U454,W454,Y454,-AS454)</f>
        <v>108</v>
      </c>
      <c r="AB454" s="421">
        <f>SUM(Z454:AA454)</f>
        <v>170</v>
      </c>
      <c r="AD454">
        <f t="shared" si="106"/>
        <v>42</v>
      </c>
      <c r="AE454" s="375">
        <f>N454</f>
        <v>13</v>
      </c>
      <c r="AF454" s="173">
        <f>P454</f>
        <v>17</v>
      </c>
      <c r="AG454" s="173">
        <f>R454</f>
        <v>14</v>
      </c>
      <c r="AH454" s="173">
        <f>T454</f>
        <v>17</v>
      </c>
      <c r="AI454" s="173">
        <f>V454</f>
        <v>14</v>
      </c>
      <c r="AJ454" s="173">
        <f>X454</f>
        <v>0</v>
      </c>
      <c r="AK454" s="369">
        <f>SMALL(AE454:AI454,1)</f>
        <v>13</v>
      </c>
      <c r="AL454" s="173"/>
      <c r="AM454" s="173">
        <f>O454</f>
        <v>25</v>
      </c>
      <c r="AN454" s="173">
        <f>Q454</f>
        <v>29</v>
      </c>
      <c r="AO454" s="173">
        <f>S454</f>
        <v>26</v>
      </c>
      <c r="AP454" s="173">
        <f>U454</f>
        <v>25</v>
      </c>
      <c r="AQ454" s="173">
        <f>W454</f>
        <v>28</v>
      </c>
      <c r="AR454" s="173">
        <f>Y454</f>
        <v>0</v>
      </c>
      <c r="AS454" s="374">
        <f>SMALL(AM454:AQ454,1)</f>
        <v>25</v>
      </c>
    </row>
    <row r="455" spans="2:45" ht="15">
      <c r="B455" s="516"/>
      <c r="C455" s="350">
        <v>12</v>
      </c>
      <c r="D455" s="113" t="str">
        <f>'[9]Tabelle1'!B17</f>
        <v>Stenek Arno </v>
      </c>
      <c r="E455" s="256">
        <f>'[9]Tabelle1'!C17</f>
        <v>19.8</v>
      </c>
      <c r="F455" s="111" t="str">
        <f>'[9]Tabelle1'!D17</f>
        <v>´x</v>
      </c>
      <c r="G455" s="131">
        <v>4</v>
      </c>
      <c r="H455" s="131">
        <v>21</v>
      </c>
      <c r="I455" s="110" t="s">
        <v>40</v>
      </c>
      <c r="J455" s="153" t="s">
        <v>292</v>
      </c>
      <c r="K455" s="154">
        <v>9</v>
      </c>
      <c r="L455" s="197">
        <v>0</v>
      </c>
      <c r="M455" s="164"/>
      <c r="N455" s="485">
        <v>17</v>
      </c>
      <c r="O455" s="486">
        <v>27</v>
      </c>
      <c r="P455" s="486">
        <v>25</v>
      </c>
      <c r="Q455" s="486">
        <v>35</v>
      </c>
      <c r="R455" s="424">
        <v>25</v>
      </c>
      <c r="S455" s="424">
        <v>34</v>
      </c>
      <c r="T455" s="424">
        <v>28</v>
      </c>
      <c r="U455" s="424">
        <v>34</v>
      </c>
      <c r="V455" s="424">
        <v>21</v>
      </c>
      <c r="W455" s="424">
        <v>32</v>
      </c>
      <c r="X455" s="424"/>
      <c r="Y455" s="424"/>
      <c r="Z455" s="419">
        <f>SUM(N455,P455,R455,T455,V455,X455,-AK455)</f>
        <v>99</v>
      </c>
      <c r="AA455" s="420">
        <f>SUM(O455,Q455,S455,U455,W455,Y455,-AS455)</f>
        <v>135</v>
      </c>
      <c r="AB455" s="421">
        <f>SUM(Z455:AA455)</f>
        <v>234</v>
      </c>
      <c r="AD455">
        <f t="shared" si="106"/>
        <v>53</v>
      </c>
      <c r="AE455" s="375">
        <f>N455</f>
        <v>17</v>
      </c>
      <c r="AF455" s="173">
        <f>P455</f>
        <v>25</v>
      </c>
      <c r="AG455" s="173">
        <f>R455</f>
        <v>25</v>
      </c>
      <c r="AH455" s="173">
        <f>T455</f>
        <v>28</v>
      </c>
      <c r="AI455" s="173">
        <f>V455</f>
        <v>21</v>
      </c>
      <c r="AJ455" s="173">
        <f>X455</f>
        <v>0</v>
      </c>
      <c r="AK455" s="369">
        <f>SMALL(AE455:AI455,1)</f>
        <v>17</v>
      </c>
      <c r="AL455" s="173"/>
      <c r="AM455" s="173">
        <f>O455</f>
        <v>27</v>
      </c>
      <c r="AN455" s="173">
        <f>Q455</f>
        <v>35</v>
      </c>
      <c r="AO455" s="173">
        <f>S455</f>
        <v>34</v>
      </c>
      <c r="AP455" s="173">
        <f>U455</f>
        <v>34</v>
      </c>
      <c r="AQ455" s="173">
        <f>W455</f>
        <v>32</v>
      </c>
      <c r="AR455" s="173">
        <f>Y455</f>
        <v>0</v>
      </c>
      <c r="AS455" s="374">
        <f>SMALL(AM455:AQ455,1)</f>
        <v>27</v>
      </c>
    </row>
    <row r="456" spans="2:45" ht="15">
      <c r="B456" s="445"/>
      <c r="C456" s="350">
        <v>13</v>
      </c>
      <c r="D456" s="113"/>
      <c r="E456" s="256"/>
      <c r="F456" s="111"/>
      <c r="G456" s="131"/>
      <c r="H456" s="131"/>
      <c r="I456" s="110" t="s">
        <v>40</v>
      </c>
      <c r="J456" s="153" t="s">
        <v>294</v>
      </c>
      <c r="K456" s="154">
        <v>23</v>
      </c>
      <c r="L456" s="197">
        <v>0</v>
      </c>
      <c r="M456" s="164"/>
      <c r="N456" s="486"/>
      <c r="O456" s="486"/>
      <c r="P456" s="486">
        <v>9</v>
      </c>
      <c r="Q456" s="486">
        <v>30</v>
      </c>
      <c r="R456" s="424"/>
      <c r="S456" s="424"/>
      <c r="T456" s="424"/>
      <c r="U456" s="424"/>
      <c r="V456" s="424">
        <v>17</v>
      </c>
      <c r="W456" s="424">
        <v>43</v>
      </c>
      <c r="X456" s="424"/>
      <c r="Y456" s="424"/>
      <c r="Z456" s="419">
        <f>SUM(N456,P456,R456,T456,V456,X456,-AK456)</f>
        <v>26</v>
      </c>
      <c r="AA456" s="420">
        <f>SUM(O456,Q456,S456,U456,W456,Y456,-AS456)</f>
        <v>73</v>
      </c>
      <c r="AB456" s="421">
        <f>SUM(Z456:AA456)</f>
        <v>99</v>
      </c>
      <c r="AD456">
        <f t="shared" si="106"/>
        <v>60</v>
      </c>
      <c r="AE456" s="375">
        <f aca="true" t="shared" si="107" ref="AE456:AE483">N456</f>
        <v>0</v>
      </c>
      <c r="AF456" s="173">
        <f aca="true" t="shared" si="108" ref="AF456:AF483">P456</f>
        <v>9</v>
      </c>
      <c r="AG456" s="173">
        <f aca="true" t="shared" si="109" ref="AG456:AG483">R456</f>
        <v>0</v>
      </c>
      <c r="AH456" s="173">
        <f aca="true" t="shared" si="110" ref="AH456:AH483">T456</f>
        <v>0</v>
      </c>
      <c r="AI456" s="173">
        <f aca="true" t="shared" si="111" ref="AI456:AI483">V456</f>
        <v>17</v>
      </c>
      <c r="AJ456" s="173">
        <f aca="true" t="shared" si="112" ref="AJ456:AJ483">X456</f>
        <v>0</v>
      </c>
      <c r="AK456" s="369">
        <f aca="true" t="shared" si="113" ref="AK456:AK483">SMALL(AE456:AI456,1)</f>
        <v>0</v>
      </c>
      <c r="AL456" s="173"/>
      <c r="AM456" s="173">
        <f aca="true" t="shared" si="114" ref="AM456:AM483">O456</f>
        <v>0</v>
      </c>
      <c r="AN456" s="173">
        <f aca="true" t="shared" si="115" ref="AN456:AN483">Q456</f>
        <v>30</v>
      </c>
      <c r="AO456" s="173">
        <f aca="true" t="shared" si="116" ref="AO456:AO483">S456</f>
        <v>0</v>
      </c>
      <c r="AP456" s="173">
        <f aca="true" t="shared" si="117" ref="AP456:AP483">U456</f>
        <v>0</v>
      </c>
      <c r="AQ456" s="173">
        <f aca="true" t="shared" si="118" ref="AQ456:AQ483">W456</f>
        <v>43</v>
      </c>
      <c r="AR456" s="173">
        <f aca="true" t="shared" si="119" ref="AR456:AR483">Y456</f>
        <v>0</v>
      </c>
      <c r="AS456" s="374">
        <f aca="true" t="shared" si="120" ref="AS456:AS483">SMALL(AM456:AQ456,1)</f>
        <v>0</v>
      </c>
    </row>
    <row r="457" spans="2:45" ht="15.75">
      <c r="B457" s="445"/>
      <c r="C457" s="350">
        <v>14</v>
      </c>
      <c r="D457" s="113"/>
      <c r="E457" s="256"/>
      <c r="F457" s="111"/>
      <c r="G457" s="131"/>
      <c r="H457" s="131"/>
      <c r="I457" s="110" t="s">
        <v>40</v>
      </c>
      <c r="J457" s="153" t="s">
        <v>333</v>
      </c>
      <c r="K457" s="154">
        <v>19.8</v>
      </c>
      <c r="L457" s="197" t="s">
        <v>349</v>
      </c>
      <c r="M457" s="164"/>
      <c r="N457" s="486"/>
      <c r="O457" s="486"/>
      <c r="P457" s="486"/>
      <c r="Q457" s="486"/>
      <c r="R457" s="424"/>
      <c r="S457" s="424"/>
      <c r="T457" s="424">
        <v>14</v>
      </c>
      <c r="U457" s="424">
        <v>34</v>
      </c>
      <c r="V457" s="424">
        <v>4</v>
      </c>
      <c r="W457" s="424">
        <v>21</v>
      </c>
      <c r="X457" s="424"/>
      <c r="Y457" s="424"/>
      <c r="Z457" s="419">
        <f>SUM(N457,P457,R457,T457,V457,X457,-AK457)</f>
        <v>18</v>
      </c>
      <c r="AA457" s="420">
        <f>SUM(O457,Q457,S457,U457,W457,Y457,-AS457)</f>
        <v>55</v>
      </c>
      <c r="AB457" s="421">
        <f>SUM(Z457:AA457)</f>
        <v>73</v>
      </c>
      <c r="AD457">
        <f t="shared" si="106"/>
        <v>25</v>
      </c>
      <c r="AE457" s="375">
        <f t="shared" si="107"/>
        <v>0</v>
      </c>
      <c r="AF457" s="173">
        <f t="shared" si="108"/>
        <v>0</v>
      </c>
      <c r="AG457" s="173">
        <f t="shared" si="109"/>
        <v>0</v>
      </c>
      <c r="AH457" s="173">
        <f t="shared" si="110"/>
        <v>14</v>
      </c>
      <c r="AI457" s="173">
        <f t="shared" si="111"/>
        <v>4</v>
      </c>
      <c r="AJ457" s="173">
        <f t="shared" si="112"/>
        <v>0</v>
      </c>
      <c r="AK457" s="369">
        <f t="shared" si="113"/>
        <v>0</v>
      </c>
      <c r="AL457" s="173"/>
      <c r="AM457" s="173">
        <f t="shared" si="114"/>
        <v>0</v>
      </c>
      <c r="AN457" s="173">
        <f t="shared" si="115"/>
        <v>0</v>
      </c>
      <c r="AO457" s="173">
        <f t="shared" si="116"/>
        <v>0</v>
      </c>
      <c r="AP457" s="173">
        <f t="shared" si="117"/>
        <v>34</v>
      </c>
      <c r="AQ457" s="173">
        <f t="shared" si="118"/>
        <v>21</v>
      </c>
      <c r="AR457" s="173">
        <f t="shared" si="119"/>
        <v>0</v>
      </c>
      <c r="AS457" s="374">
        <f t="shared" si="120"/>
        <v>0</v>
      </c>
    </row>
    <row r="458" spans="2:45" ht="16.5" thickBot="1">
      <c r="B458" s="445"/>
      <c r="C458" s="350">
        <v>15</v>
      </c>
      <c r="D458" s="113"/>
      <c r="E458" s="256"/>
      <c r="F458" s="111"/>
      <c r="G458" s="131"/>
      <c r="H458" s="131"/>
      <c r="I458" s="110" t="s">
        <v>40</v>
      </c>
      <c r="J458" s="153" t="s">
        <v>288</v>
      </c>
      <c r="K458" s="154">
        <v>9.4</v>
      </c>
      <c r="L458" s="197">
        <v>0</v>
      </c>
      <c r="M458" s="164"/>
      <c r="N458" s="486">
        <v>15</v>
      </c>
      <c r="O458" s="486">
        <v>25</v>
      </c>
      <c r="P458" s="486">
        <v>28</v>
      </c>
      <c r="Q458" s="486">
        <v>40</v>
      </c>
      <c r="R458" s="424">
        <v>21</v>
      </c>
      <c r="S458" s="424">
        <v>31</v>
      </c>
      <c r="T458" s="424"/>
      <c r="U458" s="424"/>
      <c r="V458" s="424">
        <v>19</v>
      </c>
      <c r="W458" s="424">
        <v>31</v>
      </c>
      <c r="X458" s="424"/>
      <c r="Y458" s="424"/>
      <c r="Z458" s="419">
        <f>SUM(N458,P458,R458,T458,V458,X458,-AK458)</f>
        <v>83</v>
      </c>
      <c r="AA458" s="420">
        <f>SUM(O458,Q458,S458,U458,W458,Y458,-AS458)</f>
        <v>127</v>
      </c>
      <c r="AB458" s="421">
        <f>SUM(Z458:AA458)</f>
        <v>210</v>
      </c>
      <c r="AD458">
        <f t="shared" si="106"/>
        <v>50</v>
      </c>
      <c r="AE458" s="375">
        <f t="shared" si="107"/>
        <v>15</v>
      </c>
      <c r="AF458" s="173">
        <f t="shared" si="108"/>
        <v>28</v>
      </c>
      <c r="AG458" s="173">
        <f t="shared" si="109"/>
        <v>21</v>
      </c>
      <c r="AH458" s="173">
        <f t="shared" si="110"/>
        <v>0</v>
      </c>
      <c r="AI458" s="173">
        <f t="shared" si="111"/>
        <v>19</v>
      </c>
      <c r="AJ458" s="173">
        <f t="shared" si="112"/>
        <v>0</v>
      </c>
      <c r="AK458" s="369">
        <f t="shared" si="113"/>
        <v>0</v>
      </c>
      <c r="AL458" s="173"/>
      <c r="AM458" s="173">
        <f t="shared" si="114"/>
        <v>25</v>
      </c>
      <c r="AN458" s="173">
        <f t="shared" si="115"/>
        <v>40</v>
      </c>
      <c r="AO458" s="173">
        <f t="shared" si="116"/>
        <v>31</v>
      </c>
      <c r="AP458" s="173">
        <f t="shared" si="117"/>
        <v>0</v>
      </c>
      <c r="AQ458" s="173">
        <f t="shared" si="118"/>
        <v>31</v>
      </c>
      <c r="AR458" s="173">
        <f t="shared" si="119"/>
        <v>0</v>
      </c>
      <c r="AS458" s="374">
        <f t="shared" si="120"/>
        <v>0</v>
      </c>
    </row>
    <row r="459" spans="2:45" ht="16.5" hidden="1" thickBot="1">
      <c r="B459" s="445"/>
      <c r="C459" s="350">
        <v>16</v>
      </c>
      <c r="D459" s="113"/>
      <c r="E459" s="256"/>
      <c r="F459" s="111"/>
      <c r="G459" s="131"/>
      <c r="H459" s="131"/>
      <c r="I459" s="110" t="s">
        <v>40</v>
      </c>
      <c r="J459" s="153"/>
      <c r="K459" s="154"/>
      <c r="L459" s="197"/>
      <c r="M459" s="164" t="str">
        <f aca="true" t="shared" si="121" ref="M459:M483">$B$444</f>
        <v>GC Weißensberg</v>
      </c>
      <c r="N459" s="486"/>
      <c r="O459" s="486"/>
      <c r="P459" s="486"/>
      <c r="Q459" s="486"/>
      <c r="R459" s="424"/>
      <c r="S459" s="424"/>
      <c r="T459" s="424"/>
      <c r="U459" s="424"/>
      <c r="V459" s="424"/>
      <c r="W459" s="424"/>
      <c r="X459" s="424"/>
      <c r="Y459" s="424"/>
      <c r="Z459" s="419">
        <f aca="true" t="shared" si="122" ref="Z459:Z483">SUM(N459,P459,R459,T459,V459,X459,-AK459)</f>
        <v>0</v>
      </c>
      <c r="AA459" s="420">
        <f aca="true" t="shared" si="123" ref="AA459:AA483">SUM(O459,Q459,S459,U459,W459,Y459,-AS459)</f>
        <v>0</v>
      </c>
      <c r="AB459" s="421">
        <f aca="true" t="shared" si="124" ref="AB459:AB483">SUM(Z459:AA459)</f>
        <v>0</v>
      </c>
      <c r="AD459">
        <f t="shared" si="106"/>
        <v>0</v>
      </c>
      <c r="AE459" s="375">
        <f t="shared" si="107"/>
        <v>0</v>
      </c>
      <c r="AF459" s="173">
        <f t="shared" si="108"/>
        <v>0</v>
      </c>
      <c r="AG459" s="173">
        <f t="shared" si="109"/>
        <v>0</v>
      </c>
      <c r="AH459" s="173">
        <f t="shared" si="110"/>
        <v>0</v>
      </c>
      <c r="AI459" s="173">
        <f t="shared" si="111"/>
        <v>0</v>
      </c>
      <c r="AJ459" s="173">
        <f t="shared" si="112"/>
        <v>0</v>
      </c>
      <c r="AK459" s="369">
        <f t="shared" si="113"/>
        <v>0</v>
      </c>
      <c r="AL459" s="173"/>
      <c r="AM459" s="173">
        <f t="shared" si="114"/>
        <v>0</v>
      </c>
      <c r="AN459" s="173">
        <f t="shared" si="115"/>
        <v>0</v>
      </c>
      <c r="AO459" s="173">
        <f t="shared" si="116"/>
        <v>0</v>
      </c>
      <c r="AP459" s="173">
        <f t="shared" si="117"/>
        <v>0</v>
      </c>
      <c r="AQ459" s="173">
        <f t="shared" si="118"/>
        <v>0</v>
      </c>
      <c r="AR459" s="173">
        <f t="shared" si="119"/>
        <v>0</v>
      </c>
      <c r="AS459" s="374">
        <f t="shared" si="120"/>
        <v>0</v>
      </c>
    </row>
    <row r="460" spans="2:45" ht="16.5" hidden="1" thickBot="1">
      <c r="B460" s="445"/>
      <c r="C460" s="350">
        <v>17</v>
      </c>
      <c r="D460" s="113"/>
      <c r="E460" s="256"/>
      <c r="F460" s="111"/>
      <c r="G460" s="131"/>
      <c r="H460" s="131"/>
      <c r="I460" s="110" t="s">
        <v>40</v>
      </c>
      <c r="J460" s="153"/>
      <c r="K460" s="154"/>
      <c r="L460" s="197"/>
      <c r="M460" s="164" t="str">
        <f t="shared" si="121"/>
        <v>GC Weißensberg</v>
      </c>
      <c r="N460" s="486"/>
      <c r="O460" s="486"/>
      <c r="P460" s="486"/>
      <c r="Q460" s="486"/>
      <c r="R460" s="424"/>
      <c r="S460" s="424"/>
      <c r="T460" s="424"/>
      <c r="U460" s="424"/>
      <c r="V460" s="424"/>
      <c r="W460" s="424"/>
      <c r="X460" s="424"/>
      <c r="Y460" s="424"/>
      <c r="Z460" s="419">
        <f t="shared" si="122"/>
        <v>0</v>
      </c>
      <c r="AA460" s="420">
        <f t="shared" si="123"/>
        <v>0</v>
      </c>
      <c r="AB460" s="421">
        <f t="shared" si="124"/>
        <v>0</v>
      </c>
      <c r="AD460">
        <f t="shared" si="106"/>
        <v>0</v>
      </c>
      <c r="AE460" s="375">
        <f t="shared" si="107"/>
        <v>0</v>
      </c>
      <c r="AF460" s="173">
        <f t="shared" si="108"/>
        <v>0</v>
      </c>
      <c r="AG460" s="173">
        <f t="shared" si="109"/>
        <v>0</v>
      </c>
      <c r="AH460" s="173">
        <f t="shared" si="110"/>
        <v>0</v>
      </c>
      <c r="AI460" s="173">
        <f t="shared" si="111"/>
        <v>0</v>
      </c>
      <c r="AJ460" s="173">
        <f t="shared" si="112"/>
        <v>0</v>
      </c>
      <c r="AK460" s="369">
        <f t="shared" si="113"/>
        <v>0</v>
      </c>
      <c r="AL460" s="173"/>
      <c r="AM460" s="173">
        <f t="shared" si="114"/>
        <v>0</v>
      </c>
      <c r="AN460" s="173">
        <f t="shared" si="115"/>
        <v>0</v>
      </c>
      <c r="AO460" s="173">
        <f t="shared" si="116"/>
        <v>0</v>
      </c>
      <c r="AP460" s="173">
        <f t="shared" si="117"/>
        <v>0</v>
      </c>
      <c r="AQ460" s="173">
        <f t="shared" si="118"/>
        <v>0</v>
      </c>
      <c r="AR460" s="173">
        <f t="shared" si="119"/>
        <v>0</v>
      </c>
      <c r="AS460" s="374">
        <f t="shared" si="120"/>
        <v>0</v>
      </c>
    </row>
    <row r="461" spans="2:45" ht="16.5" hidden="1" thickBot="1">
      <c r="B461" s="445"/>
      <c r="C461" s="350">
        <v>18</v>
      </c>
      <c r="D461" s="113"/>
      <c r="E461" s="256"/>
      <c r="F461" s="111"/>
      <c r="G461" s="131"/>
      <c r="H461" s="131"/>
      <c r="I461" s="110" t="s">
        <v>40</v>
      </c>
      <c r="J461" s="153"/>
      <c r="K461" s="154"/>
      <c r="L461" s="197"/>
      <c r="M461" s="164" t="str">
        <f t="shared" si="121"/>
        <v>GC Weißensberg</v>
      </c>
      <c r="N461" s="486"/>
      <c r="O461" s="486"/>
      <c r="P461" s="486"/>
      <c r="Q461" s="486"/>
      <c r="R461" s="424"/>
      <c r="S461" s="424"/>
      <c r="T461" s="424"/>
      <c r="U461" s="424"/>
      <c r="V461" s="424"/>
      <c r="W461" s="424"/>
      <c r="X461" s="424"/>
      <c r="Y461" s="424"/>
      <c r="Z461" s="419">
        <f t="shared" si="122"/>
        <v>0</v>
      </c>
      <c r="AA461" s="420">
        <f t="shared" si="123"/>
        <v>0</v>
      </c>
      <c r="AB461" s="421">
        <f t="shared" si="124"/>
        <v>0</v>
      </c>
      <c r="AD461">
        <f t="shared" si="106"/>
        <v>0</v>
      </c>
      <c r="AE461" s="375">
        <f t="shared" si="107"/>
        <v>0</v>
      </c>
      <c r="AF461" s="173">
        <f t="shared" si="108"/>
        <v>0</v>
      </c>
      <c r="AG461" s="173">
        <f t="shared" si="109"/>
        <v>0</v>
      </c>
      <c r="AH461" s="173">
        <f t="shared" si="110"/>
        <v>0</v>
      </c>
      <c r="AI461" s="173">
        <f t="shared" si="111"/>
        <v>0</v>
      </c>
      <c r="AJ461" s="173">
        <f t="shared" si="112"/>
        <v>0</v>
      </c>
      <c r="AK461" s="369">
        <f t="shared" si="113"/>
        <v>0</v>
      </c>
      <c r="AL461" s="173"/>
      <c r="AM461" s="173">
        <f t="shared" si="114"/>
        <v>0</v>
      </c>
      <c r="AN461" s="173">
        <f t="shared" si="115"/>
        <v>0</v>
      </c>
      <c r="AO461" s="173">
        <f t="shared" si="116"/>
        <v>0</v>
      </c>
      <c r="AP461" s="173">
        <f t="shared" si="117"/>
        <v>0</v>
      </c>
      <c r="AQ461" s="173">
        <f t="shared" si="118"/>
        <v>0</v>
      </c>
      <c r="AR461" s="173">
        <f t="shared" si="119"/>
        <v>0</v>
      </c>
      <c r="AS461" s="374">
        <f t="shared" si="120"/>
        <v>0</v>
      </c>
    </row>
    <row r="462" spans="2:45" ht="16.5" hidden="1" thickBot="1">
      <c r="B462" s="445"/>
      <c r="C462" s="350">
        <v>19</v>
      </c>
      <c r="D462" s="113"/>
      <c r="E462" s="256"/>
      <c r="F462" s="111"/>
      <c r="G462" s="131"/>
      <c r="H462" s="131"/>
      <c r="I462" s="110" t="s">
        <v>40</v>
      </c>
      <c r="J462" s="153"/>
      <c r="K462" s="154"/>
      <c r="L462" s="197"/>
      <c r="M462" s="164" t="str">
        <f t="shared" si="121"/>
        <v>GC Weißensberg</v>
      </c>
      <c r="N462" s="486"/>
      <c r="O462" s="486"/>
      <c r="P462" s="486"/>
      <c r="Q462" s="486"/>
      <c r="R462" s="424"/>
      <c r="S462" s="424"/>
      <c r="T462" s="424"/>
      <c r="U462" s="424"/>
      <c r="V462" s="424"/>
      <c r="W462" s="424"/>
      <c r="X462" s="424"/>
      <c r="Y462" s="424"/>
      <c r="Z462" s="419">
        <f t="shared" si="122"/>
        <v>0</v>
      </c>
      <c r="AA462" s="420">
        <f t="shared" si="123"/>
        <v>0</v>
      </c>
      <c r="AB462" s="421">
        <f t="shared" si="124"/>
        <v>0</v>
      </c>
      <c r="AD462">
        <f t="shared" si="106"/>
        <v>0</v>
      </c>
      <c r="AE462" s="375">
        <f t="shared" si="107"/>
        <v>0</v>
      </c>
      <c r="AF462" s="173">
        <f t="shared" si="108"/>
        <v>0</v>
      </c>
      <c r="AG462" s="173">
        <f t="shared" si="109"/>
        <v>0</v>
      </c>
      <c r="AH462" s="173">
        <f t="shared" si="110"/>
        <v>0</v>
      </c>
      <c r="AI462" s="173">
        <f t="shared" si="111"/>
        <v>0</v>
      </c>
      <c r="AJ462" s="173">
        <f t="shared" si="112"/>
        <v>0</v>
      </c>
      <c r="AK462" s="369">
        <f t="shared" si="113"/>
        <v>0</v>
      </c>
      <c r="AL462" s="173"/>
      <c r="AM462" s="173">
        <f t="shared" si="114"/>
        <v>0</v>
      </c>
      <c r="AN462" s="173">
        <f t="shared" si="115"/>
        <v>0</v>
      </c>
      <c r="AO462" s="173">
        <f t="shared" si="116"/>
        <v>0</v>
      </c>
      <c r="AP462" s="173">
        <f t="shared" si="117"/>
        <v>0</v>
      </c>
      <c r="AQ462" s="173">
        <f t="shared" si="118"/>
        <v>0</v>
      </c>
      <c r="AR462" s="173">
        <f t="shared" si="119"/>
        <v>0</v>
      </c>
      <c r="AS462" s="374">
        <f t="shared" si="120"/>
        <v>0</v>
      </c>
    </row>
    <row r="463" spans="2:45" ht="18" hidden="1" thickBot="1">
      <c r="B463" s="445"/>
      <c r="C463" s="350">
        <v>20</v>
      </c>
      <c r="D463" s="113"/>
      <c r="E463" s="256"/>
      <c r="F463" s="111"/>
      <c r="G463" s="131"/>
      <c r="H463" s="131"/>
      <c r="I463" s="110" t="s">
        <v>40</v>
      </c>
      <c r="J463" s="153"/>
      <c r="K463" s="154"/>
      <c r="L463" s="197"/>
      <c r="M463" s="164" t="str">
        <f t="shared" si="121"/>
        <v>GC Weißensberg</v>
      </c>
      <c r="N463" s="486"/>
      <c r="O463" s="486"/>
      <c r="P463" s="486"/>
      <c r="Q463" s="486"/>
      <c r="R463" s="424"/>
      <c r="S463" s="424"/>
      <c r="T463" s="424"/>
      <c r="U463" s="424"/>
      <c r="V463" s="424"/>
      <c r="W463" s="424"/>
      <c r="X463" s="424"/>
      <c r="Y463" s="424"/>
      <c r="Z463" s="419">
        <f t="shared" si="122"/>
        <v>0</v>
      </c>
      <c r="AA463" s="420">
        <f t="shared" si="123"/>
        <v>0</v>
      </c>
      <c r="AB463" s="421">
        <f t="shared" si="124"/>
        <v>0</v>
      </c>
      <c r="AD463">
        <f t="shared" si="106"/>
        <v>0</v>
      </c>
      <c r="AE463" s="375">
        <f t="shared" si="107"/>
        <v>0</v>
      </c>
      <c r="AF463" s="173">
        <f t="shared" si="108"/>
        <v>0</v>
      </c>
      <c r="AG463" s="173">
        <f t="shared" si="109"/>
        <v>0</v>
      </c>
      <c r="AH463" s="173">
        <f t="shared" si="110"/>
        <v>0</v>
      </c>
      <c r="AI463" s="173">
        <f t="shared" si="111"/>
        <v>0</v>
      </c>
      <c r="AJ463" s="173">
        <f t="shared" si="112"/>
        <v>0</v>
      </c>
      <c r="AK463" s="369">
        <f t="shared" si="113"/>
        <v>0</v>
      </c>
      <c r="AL463" s="173"/>
      <c r="AM463" s="173">
        <f t="shared" si="114"/>
        <v>0</v>
      </c>
      <c r="AN463" s="173">
        <f t="shared" si="115"/>
        <v>0</v>
      </c>
      <c r="AO463" s="173">
        <f t="shared" si="116"/>
        <v>0</v>
      </c>
      <c r="AP463" s="173">
        <f t="shared" si="117"/>
        <v>0</v>
      </c>
      <c r="AQ463" s="173">
        <f t="shared" si="118"/>
        <v>0</v>
      </c>
      <c r="AR463" s="173">
        <f t="shared" si="119"/>
        <v>0</v>
      </c>
      <c r="AS463" s="374">
        <f t="shared" si="120"/>
        <v>0</v>
      </c>
    </row>
    <row r="464" spans="2:45" ht="16.5" hidden="1" thickBot="1">
      <c r="B464" s="445"/>
      <c r="C464" s="350">
        <v>21</v>
      </c>
      <c r="D464" s="113"/>
      <c r="E464" s="256"/>
      <c r="F464" s="111"/>
      <c r="G464" s="131"/>
      <c r="H464" s="131"/>
      <c r="I464" s="110" t="s">
        <v>40</v>
      </c>
      <c r="J464" s="153"/>
      <c r="K464" s="154"/>
      <c r="L464" s="197"/>
      <c r="M464" s="164" t="str">
        <f t="shared" si="121"/>
        <v>GC Weißensberg</v>
      </c>
      <c r="N464" s="486"/>
      <c r="O464" s="486"/>
      <c r="P464" s="486"/>
      <c r="Q464" s="486"/>
      <c r="R464" s="424"/>
      <c r="S464" s="424"/>
      <c r="T464" s="424"/>
      <c r="U464" s="424"/>
      <c r="V464" s="424"/>
      <c r="W464" s="424"/>
      <c r="X464" s="424"/>
      <c r="Y464" s="424"/>
      <c r="Z464" s="419">
        <f t="shared" si="122"/>
        <v>0</v>
      </c>
      <c r="AA464" s="420">
        <f t="shared" si="123"/>
        <v>0</v>
      </c>
      <c r="AB464" s="421">
        <f t="shared" si="124"/>
        <v>0</v>
      </c>
      <c r="AD464">
        <f t="shared" si="106"/>
        <v>0</v>
      </c>
      <c r="AE464" s="375">
        <f t="shared" si="107"/>
        <v>0</v>
      </c>
      <c r="AF464" s="173">
        <f t="shared" si="108"/>
        <v>0</v>
      </c>
      <c r="AG464" s="173">
        <f t="shared" si="109"/>
        <v>0</v>
      </c>
      <c r="AH464" s="173">
        <f t="shared" si="110"/>
        <v>0</v>
      </c>
      <c r="AI464" s="173">
        <f t="shared" si="111"/>
        <v>0</v>
      </c>
      <c r="AJ464" s="173">
        <f t="shared" si="112"/>
        <v>0</v>
      </c>
      <c r="AK464" s="369">
        <f t="shared" si="113"/>
        <v>0</v>
      </c>
      <c r="AL464" s="173"/>
      <c r="AM464" s="173">
        <f t="shared" si="114"/>
        <v>0</v>
      </c>
      <c r="AN464" s="173">
        <f t="shared" si="115"/>
        <v>0</v>
      </c>
      <c r="AO464" s="173">
        <f t="shared" si="116"/>
        <v>0</v>
      </c>
      <c r="AP464" s="173">
        <f t="shared" si="117"/>
        <v>0</v>
      </c>
      <c r="AQ464" s="173">
        <f t="shared" si="118"/>
        <v>0</v>
      </c>
      <c r="AR464" s="173">
        <f t="shared" si="119"/>
        <v>0</v>
      </c>
      <c r="AS464" s="374">
        <f t="shared" si="120"/>
        <v>0</v>
      </c>
    </row>
    <row r="465" spans="2:45" ht="18" hidden="1" thickBot="1">
      <c r="B465" s="445"/>
      <c r="C465" s="350">
        <v>22</v>
      </c>
      <c r="D465" s="113"/>
      <c r="E465" s="256"/>
      <c r="F465" s="111"/>
      <c r="G465" s="131"/>
      <c r="H465" s="131"/>
      <c r="I465" s="110" t="s">
        <v>40</v>
      </c>
      <c r="J465" s="153"/>
      <c r="K465" s="154"/>
      <c r="L465" s="197"/>
      <c r="M465" s="164" t="str">
        <f t="shared" si="121"/>
        <v>GC Weißensberg</v>
      </c>
      <c r="N465" s="486"/>
      <c r="O465" s="486"/>
      <c r="P465" s="486"/>
      <c r="Q465" s="486"/>
      <c r="R465" s="424"/>
      <c r="S465" s="424"/>
      <c r="T465" s="424"/>
      <c r="U465" s="424"/>
      <c r="V465" s="424"/>
      <c r="W465" s="424"/>
      <c r="X465" s="424"/>
      <c r="Y465" s="424"/>
      <c r="Z465" s="419">
        <f t="shared" si="122"/>
        <v>0</v>
      </c>
      <c r="AA465" s="420">
        <f t="shared" si="123"/>
        <v>0</v>
      </c>
      <c r="AB465" s="421">
        <f t="shared" si="124"/>
        <v>0</v>
      </c>
      <c r="AD465">
        <f t="shared" si="106"/>
        <v>0</v>
      </c>
      <c r="AE465" s="375">
        <f t="shared" si="107"/>
        <v>0</v>
      </c>
      <c r="AF465" s="173">
        <f t="shared" si="108"/>
        <v>0</v>
      </c>
      <c r="AG465" s="173">
        <f t="shared" si="109"/>
        <v>0</v>
      </c>
      <c r="AH465" s="173">
        <f t="shared" si="110"/>
        <v>0</v>
      </c>
      <c r="AI465" s="173">
        <f t="shared" si="111"/>
        <v>0</v>
      </c>
      <c r="AJ465" s="173">
        <f t="shared" si="112"/>
        <v>0</v>
      </c>
      <c r="AK465" s="369">
        <f t="shared" si="113"/>
        <v>0</v>
      </c>
      <c r="AL465" s="173"/>
      <c r="AM465" s="173">
        <f t="shared" si="114"/>
        <v>0</v>
      </c>
      <c r="AN465" s="173">
        <f t="shared" si="115"/>
        <v>0</v>
      </c>
      <c r="AO465" s="173">
        <f t="shared" si="116"/>
        <v>0</v>
      </c>
      <c r="AP465" s="173">
        <f t="shared" si="117"/>
        <v>0</v>
      </c>
      <c r="AQ465" s="173">
        <f t="shared" si="118"/>
        <v>0</v>
      </c>
      <c r="AR465" s="173">
        <f t="shared" si="119"/>
        <v>0</v>
      </c>
      <c r="AS465" s="374">
        <f t="shared" si="120"/>
        <v>0</v>
      </c>
    </row>
    <row r="466" spans="2:45" ht="18" hidden="1" thickBot="1">
      <c r="B466" s="445"/>
      <c r="C466" s="350">
        <v>23</v>
      </c>
      <c r="D466" s="113"/>
      <c r="E466" s="256"/>
      <c r="F466" s="111"/>
      <c r="G466" s="131"/>
      <c r="H466" s="131"/>
      <c r="I466" s="110" t="s">
        <v>40</v>
      </c>
      <c r="J466" s="153"/>
      <c r="K466" s="154"/>
      <c r="L466" s="197"/>
      <c r="M466" s="164" t="str">
        <f t="shared" si="121"/>
        <v>GC Weißensberg</v>
      </c>
      <c r="N466" s="488"/>
      <c r="O466" s="488"/>
      <c r="P466" s="488"/>
      <c r="Q466" s="488"/>
      <c r="R466" s="420"/>
      <c r="S466" s="420"/>
      <c r="T466" s="420"/>
      <c r="U466" s="420"/>
      <c r="V466" s="420"/>
      <c r="W466" s="420"/>
      <c r="X466" s="420"/>
      <c r="Y466" s="420"/>
      <c r="Z466" s="419">
        <f t="shared" si="122"/>
        <v>0</v>
      </c>
      <c r="AA466" s="420">
        <f t="shared" si="123"/>
        <v>0</v>
      </c>
      <c r="AB466" s="421">
        <f t="shared" si="124"/>
        <v>0</v>
      </c>
      <c r="AD466">
        <f t="shared" si="106"/>
        <v>0</v>
      </c>
      <c r="AE466" s="375">
        <f t="shared" si="107"/>
        <v>0</v>
      </c>
      <c r="AF466" s="173">
        <f t="shared" si="108"/>
        <v>0</v>
      </c>
      <c r="AG466" s="173">
        <f t="shared" si="109"/>
        <v>0</v>
      </c>
      <c r="AH466" s="173">
        <f t="shared" si="110"/>
        <v>0</v>
      </c>
      <c r="AI466" s="173">
        <f t="shared" si="111"/>
        <v>0</v>
      </c>
      <c r="AJ466" s="173">
        <f t="shared" si="112"/>
        <v>0</v>
      </c>
      <c r="AK466" s="369">
        <f t="shared" si="113"/>
        <v>0</v>
      </c>
      <c r="AL466" s="173"/>
      <c r="AM466" s="173">
        <f t="shared" si="114"/>
        <v>0</v>
      </c>
      <c r="AN466" s="173">
        <f t="shared" si="115"/>
        <v>0</v>
      </c>
      <c r="AO466" s="173">
        <f t="shared" si="116"/>
        <v>0</v>
      </c>
      <c r="AP466" s="173">
        <f t="shared" si="117"/>
        <v>0</v>
      </c>
      <c r="AQ466" s="173">
        <f t="shared" si="118"/>
        <v>0</v>
      </c>
      <c r="AR466" s="173">
        <f t="shared" si="119"/>
        <v>0</v>
      </c>
      <c r="AS466" s="374">
        <f t="shared" si="120"/>
        <v>0</v>
      </c>
    </row>
    <row r="467" spans="2:45" ht="18" hidden="1" thickBot="1">
      <c r="B467" s="445"/>
      <c r="C467" s="350">
        <v>24</v>
      </c>
      <c r="D467" s="113"/>
      <c r="E467" s="256"/>
      <c r="F467" s="111"/>
      <c r="G467" s="131"/>
      <c r="H467" s="131"/>
      <c r="I467" s="110" t="s">
        <v>40</v>
      </c>
      <c r="J467" s="153"/>
      <c r="K467" s="154"/>
      <c r="L467" s="197"/>
      <c r="M467" s="164" t="str">
        <f t="shared" si="121"/>
        <v>GC Weißensberg</v>
      </c>
      <c r="N467" s="488"/>
      <c r="O467" s="488"/>
      <c r="P467" s="488"/>
      <c r="Q467" s="488"/>
      <c r="R467" s="420"/>
      <c r="S467" s="420"/>
      <c r="T467" s="420"/>
      <c r="U467" s="420"/>
      <c r="V467" s="420"/>
      <c r="W467" s="420"/>
      <c r="X467" s="420"/>
      <c r="Y467" s="420"/>
      <c r="Z467" s="419">
        <f t="shared" si="122"/>
        <v>0</v>
      </c>
      <c r="AA467" s="420">
        <f t="shared" si="123"/>
        <v>0</v>
      </c>
      <c r="AB467" s="421">
        <f t="shared" si="124"/>
        <v>0</v>
      </c>
      <c r="AD467">
        <f t="shared" si="106"/>
        <v>0</v>
      </c>
      <c r="AE467" s="375">
        <f t="shared" si="107"/>
        <v>0</v>
      </c>
      <c r="AF467" s="173">
        <f t="shared" si="108"/>
        <v>0</v>
      </c>
      <c r="AG467" s="173">
        <f t="shared" si="109"/>
        <v>0</v>
      </c>
      <c r="AH467" s="173">
        <f t="shared" si="110"/>
        <v>0</v>
      </c>
      <c r="AI467" s="173">
        <f t="shared" si="111"/>
        <v>0</v>
      </c>
      <c r="AJ467" s="173">
        <f t="shared" si="112"/>
        <v>0</v>
      </c>
      <c r="AK467" s="369">
        <f t="shared" si="113"/>
        <v>0</v>
      </c>
      <c r="AL467" s="173"/>
      <c r="AM467" s="173">
        <f t="shared" si="114"/>
        <v>0</v>
      </c>
      <c r="AN467" s="173">
        <f t="shared" si="115"/>
        <v>0</v>
      </c>
      <c r="AO467" s="173">
        <f t="shared" si="116"/>
        <v>0</v>
      </c>
      <c r="AP467" s="173">
        <f t="shared" si="117"/>
        <v>0</v>
      </c>
      <c r="AQ467" s="173">
        <f t="shared" si="118"/>
        <v>0</v>
      </c>
      <c r="AR467" s="173">
        <f t="shared" si="119"/>
        <v>0</v>
      </c>
      <c r="AS467" s="374">
        <f t="shared" si="120"/>
        <v>0</v>
      </c>
    </row>
    <row r="468" spans="2:45" ht="18" hidden="1" thickBot="1">
      <c r="B468" s="445"/>
      <c r="C468" s="350">
        <v>25</v>
      </c>
      <c r="D468" s="113"/>
      <c r="E468" s="256"/>
      <c r="F468" s="111"/>
      <c r="G468" s="131"/>
      <c r="H468" s="131"/>
      <c r="I468" s="110" t="s">
        <v>40</v>
      </c>
      <c r="J468" s="153"/>
      <c r="K468" s="154"/>
      <c r="L468" s="197"/>
      <c r="M468" s="164" t="str">
        <f t="shared" si="121"/>
        <v>GC Weißensberg</v>
      </c>
      <c r="N468" s="488"/>
      <c r="O468" s="488"/>
      <c r="P468" s="420"/>
      <c r="Q468" s="420"/>
      <c r="R468" s="420"/>
      <c r="S468" s="420"/>
      <c r="T468" s="420"/>
      <c r="U468" s="420"/>
      <c r="V468" s="420"/>
      <c r="W468" s="420"/>
      <c r="X468" s="420"/>
      <c r="Y468" s="420"/>
      <c r="Z468" s="419">
        <f t="shared" si="122"/>
        <v>0</v>
      </c>
      <c r="AA468" s="420">
        <f t="shared" si="123"/>
        <v>0</v>
      </c>
      <c r="AB468" s="421">
        <f t="shared" si="124"/>
        <v>0</v>
      </c>
      <c r="AD468">
        <f t="shared" si="106"/>
        <v>0</v>
      </c>
      <c r="AE468" s="375">
        <f t="shared" si="107"/>
        <v>0</v>
      </c>
      <c r="AF468" s="173">
        <f t="shared" si="108"/>
        <v>0</v>
      </c>
      <c r="AG468" s="173">
        <f t="shared" si="109"/>
        <v>0</v>
      </c>
      <c r="AH468" s="173">
        <f t="shared" si="110"/>
        <v>0</v>
      </c>
      <c r="AI468" s="173">
        <f t="shared" si="111"/>
        <v>0</v>
      </c>
      <c r="AJ468" s="173">
        <f t="shared" si="112"/>
        <v>0</v>
      </c>
      <c r="AK468" s="369">
        <f t="shared" si="113"/>
        <v>0</v>
      </c>
      <c r="AL468" s="173"/>
      <c r="AM468" s="173">
        <f t="shared" si="114"/>
        <v>0</v>
      </c>
      <c r="AN468" s="173">
        <f t="shared" si="115"/>
        <v>0</v>
      </c>
      <c r="AO468" s="173">
        <f t="shared" si="116"/>
        <v>0</v>
      </c>
      <c r="AP468" s="173">
        <f t="shared" si="117"/>
        <v>0</v>
      </c>
      <c r="AQ468" s="173">
        <f t="shared" si="118"/>
        <v>0</v>
      </c>
      <c r="AR468" s="173">
        <f t="shared" si="119"/>
        <v>0</v>
      </c>
      <c r="AS468" s="374">
        <f t="shared" si="120"/>
        <v>0</v>
      </c>
    </row>
    <row r="469" spans="2:45" ht="18" hidden="1" thickBot="1">
      <c r="B469" s="445"/>
      <c r="C469" s="350">
        <v>26</v>
      </c>
      <c r="D469" s="113"/>
      <c r="E469" s="256"/>
      <c r="F469" s="111"/>
      <c r="G469" s="131"/>
      <c r="H469" s="131"/>
      <c r="I469" s="110" t="s">
        <v>40</v>
      </c>
      <c r="J469" s="153"/>
      <c r="K469" s="154"/>
      <c r="L469" s="197"/>
      <c r="M469" s="164" t="str">
        <f t="shared" si="121"/>
        <v>GC Weißensberg</v>
      </c>
      <c r="N469" s="486"/>
      <c r="O469" s="486"/>
      <c r="P469" s="486"/>
      <c r="Q469" s="486"/>
      <c r="R469" s="424"/>
      <c r="S469" s="424"/>
      <c r="T469" s="424"/>
      <c r="U469" s="424"/>
      <c r="V469" s="424"/>
      <c r="W469" s="424"/>
      <c r="X469" s="424"/>
      <c r="Y469" s="424"/>
      <c r="Z469" s="419">
        <f t="shared" si="122"/>
        <v>0</v>
      </c>
      <c r="AA469" s="420">
        <f t="shared" si="123"/>
        <v>0</v>
      </c>
      <c r="AB469" s="421">
        <f t="shared" si="124"/>
        <v>0</v>
      </c>
      <c r="AD469">
        <f t="shared" si="106"/>
        <v>0</v>
      </c>
      <c r="AE469" s="375">
        <f t="shared" si="107"/>
        <v>0</v>
      </c>
      <c r="AF469" s="173">
        <f t="shared" si="108"/>
        <v>0</v>
      </c>
      <c r="AG469" s="173">
        <f t="shared" si="109"/>
        <v>0</v>
      </c>
      <c r="AH469" s="173">
        <f t="shared" si="110"/>
        <v>0</v>
      </c>
      <c r="AI469" s="173">
        <f t="shared" si="111"/>
        <v>0</v>
      </c>
      <c r="AJ469" s="173">
        <f t="shared" si="112"/>
        <v>0</v>
      </c>
      <c r="AK469" s="369">
        <f t="shared" si="113"/>
        <v>0</v>
      </c>
      <c r="AL469" s="173"/>
      <c r="AM469" s="173">
        <f t="shared" si="114"/>
        <v>0</v>
      </c>
      <c r="AN469" s="173">
        <f t="shared" si="115"/>
        <v>0</v>
      </c>
      <c r="AO469" s="173">
        <f t="shared" si="116"/>
        <v>0</v>
      </c>
      <c r="AP469" s="173">
        <f t="shared" si="117"/>
        <v>0</v>
      </c>
      <c r="AQ469" s="173">
        <f t="shared" si="118"/>
        <v>0</v>
      </c>
      <c r="AR469" s="173">
        <f t="shared" si="119"/>
        <v>0</v>
      </c>
      <c r="AS469" s="374">
        <f t="shared" si="120"/>
        <v>0</v>
      </c>
    </row>
    <row r="470" spans="2:45" ht="18" hidden="1" thickBot="1">
      <c r="B470" s="445"/>
      <c r="C470" s="350">
        <v>27</v>
      </c>
      <c r="D470" s="113"/>
      <c r="E470" s="256"/>
      <c r="F470" s="111"/>
      <c r="G470" s="131"/>
      <c r="H470" s="131"/>
      <c r="I470" s="110" t="s">
        <v>40</v>
      </c>
      <c r="J470" s="153"/>
      <c r="K470" s="154"/>
      <c r="L470" s="197"/>
      <c r="M470" s="164" t="str">
        <f t="shared" si="121"/>
        <v>GC Weißensberg</v>
      </c>
      <c r="N470" s="488"/>
      <c r="O470" s="488"/>
      <c r="P470" s="488"/>
      <c r="Q470" s="488"/>
      <c r="R470" s="420"/>
      <c r="S470" s="420"/>
      <c r="T470" s="420"/>
      <c r="U470" s="420"/>
      <c r="V470" s="420"/>
      <c r="W470" s="420"/>
      <c r="X470" s="420"/>
      <c r="Y470" s="420"/>
      <c r="Z470" s="419">
        <f t="shared" si="122"/>
        <v>0</v>
      </c>
      <c r="AA470" s="420">
        <f t="shared" si="123"/>
        <v>0</v>
      </c>
      <c r="AB470" s="421">
        <f t="shared" si="124"/>
        <v>0</v>
      </c>
      <c r="AD470">
        <f t="shared" si="106"/>
        <v>0</v>
      </c>
      <c r="AE470" s="375">
        <f t="shared" si="107"/>
        <v>0</v>
      </c>
      <c r="AF470" s="173">
        <f t="shared" si="108"/>
        <v>0</v>
      </c>
      <c r="AG470" s="173">
        <f t="shared" si="109"/>
        <v>0</v>
      </c>
      <c r="AH470" s="173">
        <f t="shared" si="110"/>
        <v>0</v>
      </c>
      <c r="AI470" s="173">
        <f t="shared" si="111"/>
        <v>0</v>
      </c>
      <c r="AJ470" s="173">
        <f t="shared" si="112"/>
        <v>0</v>
      </c>
      <c r="AK470" s="369">
        <f t="shared" si="113"/>
        <v>0</v>
      </c>
      <c r="AL470" s="173"/>
      <c r="AM470" s="173">
        <f t="shared" si="114"/>
        <v>0</v>
      </c>
      <c r="AN470" s="173">
        <f t="shared" si="115"/>
        <v>0</v>
      </c>
      <c r="AO470" s="173">
        <f t="shared" si="116"/>
        <v>0</v>
      </c>
      <c r="AP470" s="173">
        <f t="shared" si="117"/>
        <v>0</v>
      </c>
      <c r="AQ470" s="173">
        <f t="shared" si="118"/>
        <v>0</v>
      </c>
      <c r="AR470" s="173">
        <f t="shared" si="119"/>
        <v>0</v>
      </c>
      <c r="AS470" s="374">
        <f t="shared" si="120"/>
        <v>0</v>
      </c>
    </row>
    <row r="471" spans="2:45" ht="18" hidden="1" thickBot="1">
      <c r="B471" s="445"/>
      <c r="C471" s="350">
        <v>28</v>
      </c>
      <c r="D471" s="113"/>
      <c r="E471" s="256"/>
      <c r="F471" s="111"/>
      <c r="G471" s="131"/>
      <c r="H471" s="131"/>
      <c r="I471" s="110" t="s">
        <v>40</v>
      </c>
      <c r="J471" s="153"/>
      <c r="K471" s="154"/>
      <c r="L471" s="197"/>
      <c r="M471" s="164" t="str">
        <f t="shared" si="121"/>
        <v>GC Weißensberg</v>
      </c>
      <c r="N471" s="486"/>
      <c r="O471" s="486"/>
      <c r="P471" s="486"/>
      <c r="Q471" s="486"/>
      <c r="R471" s="424"/>
      <c r="S471" s="424"/>
      <c r="T471" s="424"/>
      <c r="U471" s="424"/>
      <c r="V471" s="424"/>
      <c r="W471" s="424"/>
      <c r="X471" s="424"/>
      <c r="Y471" s="424"/>
      <c r="Z471" s="419">
        <f t="shared" si="122"/>
        <v>0</v>
      </c>
      <c r="AA471" s="420">
        <f t="shared" si="123"/>
        <v>0</v>
      </c>
      <c r="AB471" s="421">
        <f t="shared" si="124"/>
        <v>0</v>
      </c>
      <c r="AD471">
        <f t="shared" si="106"/>
        <v>0</v>
      </c>
      <c r="AE471" s="375">
        <f t="shared" si="107"/>
        <v>0</v>
      </c>
      <c r="AF471" s="173">
        <f t="shared" si="108"/>
        <v>0</v>
      </c>
      <c r="AG471" s="173">
        <f t="shared" si="109"/>
        <v>0</v>
      </c>
      <c r="AH471" s="173">
        <f t="shared" si="110"/>
        <v>0</v>
      </c>
      <c r="AI471" s="173">
        <f t="shared" si="111"/>
        <v>0</v>
      </c>
      <c r="AJ471" s="173">
        <f t="shared" si="112"/>
        <v>0</v>
      </c>
      <c r="AK471" s="369">
        <f t="shared" si="113"/>
        <v>0</v>
      </c>
      <c r="AL471" s="173"/>
      <c r="AM471" s="173">
        <f t="shared" si="114"/>
        <v>0</v>
      </c>
      <c r="AN471" s="173">
        <f t="shared" si="115"/>
        <v>0</v>
      </c>
      <c r="AO471" s="173">
        <f t="shared" si="116"/>
        <v>0</v>
      </c>
      <c r="AP471" s="173">
        <f t="shared" si="117"/>
        <v>0</v>
      </c>
      <c r="AQ471" s="173">
        <f t="shared" si="118"/>
        <v>0</v>
      </c>
      <c r="AR471" s="173">
        <f t="shared" si="119"/>
        <v>0</v>
      </c>
      <c r="AS471" s="374">
        <f t="shared" si="120"/>
        <v>0</v>
      </c>
    </row>
    <row r="472" spans="2:45" ht="18" hidden="1" thickBot="1">
      <c r="B472" s="445"/>
      <c r="C472" s="350">
        <v>29</v>
      </c>
      <c r="D472" s="113"/>
      <c r="E472" s="256"/>
      <c r="F472" s="111"/>
      <c r="G472" s="131"/>
      <c r="H472" s="131"/>
      <c r="I472" s="110" t="s">
        <v>40</v>
      </c>
      <c r="J472" s="153"/>
      <c r="K472" s="154"/>
      <c r="L472" s="197"/>
      <c r="M472" s="164" t="str">
        <f t="shared" si="121"/>
        <v>GC Weißensberg</v>
      </c>
      <c r="N472" s="488"/>
      <c r="O472" s="488"/>
      <c r="P472" s="488"/>
      <c r="Q472" s="488"/>
      <c r="R472" s="420"/>
      <c r="S472" s="420"/>
      <c r="T472" s="420"/>
      <c r="U472" s="420"/>
      <c r="V472" s="420"/>
      <c r="W472" s="420"/>
      <c r="X472" s="420"/>
      <c r="Y472" s="420"/>
      <c r="Z472" s="419">
        <f t="shared" si="122"/>
        <v>0</v>
      </c>
      <c r="AA472" s="420">
        <f t="shared" si="123"/>
        <v>0</v>
      </c>
      <c r="AB472" s="421">
        <f t="shared" si="124"/>
        <v>0</v>
      </c>
      <c r="AD472">
        <f t="shared" si="106"/>
        <v>0</v>
      </c>
      <c r="AE472" s="375">
        <f t="shared" si="107"/>
        <v>0</v>
      </c>
      <c r="AF472" s="173">
        <f t="shared" si="108"/>
        <v>0</v>
      </c>
      <c r="AG472" s="173">
        <f t="shared" si="109"/>
        <v>0</v>
      </c>
      <c r="AH472" s="173">
        <f t="shared" si="110"/>
        <v>0</v>
      </c>
      <c r="AI472" s="173">
        <f t="shared" si="111"/>
        <v>0</v>
      </c>
      <c r="AJ472" s="173">
        <f t="shared" si="112"/>
        <v>0</v>
      </c>
      <c r="AK472" s="369">
        <f t="shared" si="113"/>
        <v>0</v>
      </c>
      <c r="AL472" s="173"/>
      <c r="AM472" s="173">
        <f t="shared" si="114"/>
        <v>0</v>
      </c>
      <c r="AN472" s="173">
        <f t="shared" si="115"/>
        <v>0</v>
      </c>
      <c r="AO472" s="173">
        <f t="shared" si="116"/>
        <v>0</v>
      </c>
      <c r="AP472" s="173">
        <f t="shared" si="117"/>
        <v>0</v>
      </c>
      <c r="AQ472" s="173">
        <f t="shared" si="118"/>
        <v>0</v>
      </c>
      <c r="AR472" s="173">
        <f t="shared" si="119"/>
        <v>0</v>
      </c>
      <c r="AS472" s="374">
        <f t="shared" si="120"/>
        <v>0</v>
      </c>
    </row>
    <row r="473" spans="2:45" ht="18" hidden="1" thickBot="1">
      <c r="B473" s="445"/>
      <c r="C473" s="350">
        <v>30</v>
      </c>
      <c r="D473" s="113"/>
      <c r="E473" s="256"/>
      <c r="F473" s="111"/>
      <c r="G473" s="131"/>
      <c r="H473" s="131"/>
      <c r="I473" s="110" t="s">
        <v>40</v>
      </c>
      <c r="J473" s="153"/>
      <c r="K473" s="154"/>
      <c r="L473" s="197"/>
      <c r="M473" s="164" t="str">
        <f t="shared" si="121"/>
        <v>GC Weißensberg</v>
      </c>
      <c r="N473" s="488"/>
      <c r="O473" s="488"/>
      <c r="P473" s="488"/>
      <c r="Q473" s="488"/>
      <c r="R473" s="420"/>
      <c r="S473" s="420"/>
      <c r="T473" s="420"/>
      <c r="U473" s="420"/>
      <c r="V473" s="420"/>
      <c r="W473" s="420"/>
      <c r="X473" s="420"/>
      <c r="Y473" s="420"/>
      <c r="Z473" s="419">
        <f t="shared" si="122"/>
        <v>0</v>
      </c>
      <c r="AA473" s="420">
        <f t="shared" si="123"/>
        <v>0</v>
      </c>
      <c r="AB473" s="421">
        <f t="shared" si="124"/>
        <v>0</v>
      </c>
      <c r="AD473">
        <f t="shared" si="106"/>
        <v>0</v>
      </c>
      <c r="AE473" s="375">
        <f t="shared" si="107"/>
        <v>0</v>
      </c>
      <c r="AF473" s="173">
        <f t="shared" si="108"/>
        <v>0</v>
      </c>
      <c r="AG473" s="173">
        <f t="shared" si="109"/>
        <v>0</v>
      </c>
      <c r="AH473" s="173">
        <f t="shared" si="110"/>
        <v>0</v>
      </c>
      <c r="AI473" s="173">
        <f t="shared" si="111"/>
        <v>0</v>
      </c>
      <c r="AJ473" s="173">
        <f t="shared" si="112"/>
        <v>0</v>
      </c>
      <c r="AK473" s="369">
        <f t="shared" si="113"/>
        <v>0</v>
      </c>
      <c r="AL473" s="173"/>
      <c r="AM473" s="173">
        <f t="shared" si="114"/>
        <v>0</v>
      </c>
      <c r="AN473" s="173">
        <f t="shared" si="115"/>
        <v>0</v>
      </c>
      <c r="AO473" s="173">
        <f t="shared" si="116"/>
        <v>0</v>
      </c>
      <c r="AP473" s="173">
        <f t="shared" si="117"/>
        <v>0</v>
      </c>
      <c r="AQ473" s="173">
        <f t="shared" si="118"/>
        <v>0</v>
      </c>
      <c r="AR473" s="173">
        <f t="shared" si="119"/>
        <v>0</v>
      </c>
      <c r="AS473" s="374">
        <f t="shared" si="120"/>
        <v>0</v>
      </c>
    </row>
    <row r="474" spans="2:45" ht="16.5" hidden="1" thickBot="1">
      <c r="B474" s="445"/>
      <c r="C474" s="350">
        <v>31</v>
      </c>
      <c r="D474" s="113"/>
      <c r="E474" s="256"/>
      <c r="F474" s="111"/>
      <c r="G474" s="131"/>
      <c r="H474" s="131"/>
      <c r="I474" s="112" t="s">
        <v>40</v>
      </c>
      <c r="J474" s="153"/>
      <c r="K474" s="154"/>
      <c r="L474" s="197"/>
      <c r="M474" s="164" t="str">
        <f t="shared" si="121"/>
        <v>GC Weißensberg</v>
      </c>
      <c r="N474" s="488"/>
      <c r="O474" s="488"/>
      <c r="P474" s="488"/>
      <c r="Q474" s="488"/>
      <c r="R474" s="420"/>
      <c r="S474" s="420"/>
      <c r="T474" s="420"/>
      <c r="U474" s="420"/>
      <c r="V474" s="420"/>
      <c r="W474" s="420"/>
      <c r="X474" s="420"/>
      <c r="Y474" s="420"/>
      <c r="Z474" s="419">
        <f t="shared" si="122"/>
        <v>0</v>
      </c>
      <c r="AA474" s="420">
        <f t="shared" si="123"/>
        <v>0</v>
      </c>
      <c r="AB474" s="421">
        <f t="shared" si="124"/>
        <v>0</v>
      </c>
      <c r="AD474">
        <f t="shared" si="106"/>
        <v>0</v>
      </c>
      <c r="AE474" s="375">
        <f t="shared" si="107"/>
        <v>0</v>
      </c>
      <c r="AF474" s="173">
        <f t="shared" si="108"/>
        <v>0</v>
      </c>
      <c r="AG474" s="173">
        <f t="shared" si="109"/>
        <v>0</v>
      </c>
      <c r="AH474" s="173">
        <f t="shared" si="110"/>
        <v>0</v>
      </c>
      <c r="AI474" s="173">
        <f t="shared" si="111"/>
        <v>0</v>
      </c>
      <c r="AJ474" s="173">
        <f t="shared" si="112"/>
        <v>0</v>
      </c>
      <c r="AK474" s="369">
        <f t="shared" si="113"/>
        <v>0</v>
      </c>
      <c r="AL474" s="173"/>
      <c r="AM474" s="173">
        <f t="shared" si="114"/>
        <v>0</v>
      </c>
      <c r="AN474" s="173">
        <f t="shared" si="115"/>
        <v>0</v>
      </c>
      <c r="AO474" s="173">
        <f t="shared" si="116"/>
        <v>0</v>
      </c>
      <c r="AP474" s="173">
        <f t="shared" si="117"/>
        <v>0</v>
      </c>
      <c r="AQ474" s="173">
        <f t="shared" si="118"/>
        <v>0</v>
      </c>
      <c r="AR474" s="173">
        <f t="shared" si="119"/>
        <v>0</v>
      </c>
      <c r="AS474" s="374">
        <f t="shared" si="120"/>
        <v>0</v>
      </c>
    </row>
    <row r="475" spans="2:45" ht="18" hidden="1" thickBot="1">
      <c r="B475" s="445"/>
      <c r="C475" s="350">
        <v>32</v>
      </c>
      <c r="D475" s="113"/>
      <c r="E475" s="256"/>
      <c r="F475" s="111"/>
      <c r="G475" s="131"/>
      <c r="H475" s="131"/>
      <c r="I475" s="110" t="s">
        <v>40</v>
      </c>
      <c r="J475" s="153"/>
      <c r="K475" s="154"/>
      <c r="L475" s="197"/>
      <c r="M475" s="164" t="str">
        <f t="shared" si="121"/>
        <v>GC Weißensberg</v>
      </c>
      <c r="N475" s="486"/>
      <c r="O475" s="486"/>
      <c r="P475" s="486"/>
      <c r="Q475" s="486"/>
      <c r="R475" s="424"/>
      <c r="S475" s="424"/>
      <c r="T475" s="424"/>
      <c r="U475" s="424"/>
      <c r="V475" s="424"/>
      <c r="W475" s="424"/>
      <c r="X475" s="424"/>
      <c r="Y475" s="424"/>
      <c r="Z475" s="419">
        <f t="shared" si="122"/>
        <v>0</v>
      </c>
      <c r="AA475" s="420">
        <f t="shared" si="123"/>
        <v>0</v>
      </c>
      <c r="AB475" s="421">
        <f t="shared" si="124"/>
        <v>0</v>
      </c>
      <c r="AD475">
        <f t="shared" si="106"/>
        <v>0</v>
      </c>
      <c r="AE475" s="375">
        <f t="shared" si="107"/>
        <v>0</v>
      </c>
      <c r="AF475" s="173">
        <f t="shared" si="108"/>
        <v>0</v>
      </c>
      <c r="AG475" s="173">
        <f t="shared" si="109"/>
        <v>0</v>
      </c>
      <c r="AH475" s="173">
        <f t="shared" si="110"/>
        <v>0</v>
      </c>
      <c r="AI475" s="173">
        <f t="shared" si="111"/>
        <v>0</v>
      </c>
      <c r="AJ475" s="173">
        <f t="shared" si="112"/>
        <v>0</v>
      </c>
      <c r="AK475" s="369">
        <f t="shared" si="113"/>
        <v>0</v>
      </c>
      <c r="AL475" s="173"/>
      <c r="AM475" s="173">
        <f t="shared" si="114"/>
        <v>0</v>
      </c>
      <c r="AN475" s="173">
        <f t="shared" si="115"/>
        <v>0</v>
      </c>
      <c r="AO475" s="173">
        <f t="shared" si="116"/>
        <v>0</v>
      </c>
      <c r="AP475" s="173">
        <f t="shared" si="117"/>
        <v>0</v>
      </c>
      <c r="AQ475" s="173">
        <f t="shared" si="118"/>
        <v>0</v>
      </c>
      <c r="AR475" s="173">
        <f t="shared" si="119"/>
        <v>0</v>
      </c>
      <c r="AS475" s="374">
        <f t="shared" si="120"/>
        <v>0</v>
      </c>
    </row>
    <row r="476" spans="2:45" ht="18" hidden="1" thickBot="1">
      <c r="B476" s="445"/>
      <c r="C476" s="350">
        <v>33</v>
      </c>
      <c r="D476" s="113"/>
      <c r="E476" s="130"/>
      <c r="F476" s="111"/>
      <c r="G476" s="131"/>
      <c r="H476" s="131"/>
      <c r="I476" s="110" t="s">
        <v>40</v>
      </c>
      <c r="J476" s="158"/>
      <c r="K476" s="154"/>
      <c r="L476" s="197"/>
      <c r="M476" s="164" t="str">
        <f t="shared" si="121"/>
        <v>GC Weißensberg</v>
      </c>
      <c r="N476" s="488"/>
      <c r="O476" s="488"/>
      <c r="P476" s="488"/>
      <c r="Q476" s="488"/>
      <c r="R476" s="420"/>
      <c r="S476" s="420"/>
      <c r="T476" s="420"/>
      <c r="U476" s="420"/>
      <c r="V476" s="420"/>
      <c r="W476" s="420"/>
      <c r="X476" s="420"/>
      <c r="Y476" s="420"/>
      <c r="Z476" s="419">
        <f t="shared" si="122"/>
        <v>0</v>
      </c>
      <c r="AA476" s="420">
        <f t="shared" si="123"/>
        <v>0</v>
      </c>
      <c r="AB476" s="421">
        <f t="shared" si="124"/>
        <v>0</v>
      </c>
      <c r="AD476">
        <f t="shared" si="106"/>
        <v>0</v>
      </c>
      <c r="AE476" s="375">
        <f t="shared" si="107"/>
        <v>0</v>
      </c>
      <c r="AF476" s="173">
        <f t="shared" si="108"/>
        <v>0</v>
      </c>
      <c r="AG476" s="173">
        <f t="shared" si="109"/>
        <v>0</v>
      </c>
      <c r="AH476" s="173">
        <f t="shared" si="110"/>
        <v>0</v>
      </c>
      <c r="AI476" s="173">
        <f t="shared" si="111"/>
        <v>0</v>
      </c>
      <c r="AJ476" s="173">
        <f t="shared" si="112"/>
        <v>0</v>
      </c>
      <c r="AK476" s="369">
        <f t="shared" si="113"/>
        <v>0</v>
      </c>
      <c r="AL476" s="173"/>
      <c r="AM476" s="173">
        <f t="shared" si="114"/>
        <v>0</v>
      </c>
      <c r="AN476" s="173">
        <f t="shared" si="115"/>
        <v>0</v>
      </c>
      <c r="AO476" s="173">
        <f t="shared" si="116"/>
        <v>0</v>
      </c>
      <c r="AP476" s="173">
        <f t="shared" si="117"/>
        <v>0</v>
      </c>
      <c r="AQ476" s="173">
        <f t="shared" si="118"/>
        <v>0</v>
      </c>
      <c r="AR476" s="173">
        <f t="shared" si="119"/>
        <v>0</v>
      </c>
      <c r="AS476" s="374">
        <f t="shared" si="120"/>
        <v>0</v>
      </c>
    </row>
    <row r="477" spans="2:45" ht="18" hidden="1" thickBot="1">
      <c r="B477" s="445"/>
      <c r="C477" s="350">
        <v>34</v>
      </c>
      <c r="D477" s="113"/>
      <c r="E477" s="130"/>
      <c r="F477" s="111"/>
      <c r="G477" s="131"/>
      <c r="H477" s="131"/>
      <c r="I477" s="110" t="s">
        <v>40</v>
      </c>
      <c r="J477" s="158"/>
      <c r="K477" s="154"/>
      <c r="L477" s="197"/>
      <c r="M477" s="164" t="str">
        <f t="shared" si="121"/>
        <v>GC Weißensberg</v>
      </c>
      <c r="N477" s="488"/>
      <c r="O477" s="488"/>
      <c r="P477" s="488"/>
      <c r="Q477" s="488"/>
      <c r="R477" s="420"/>
      <c r="S477" s="420"/>
      <c r="T477" s="420"/>
      <c r="U477" s="420"/>
      <c r="V477" s="420"/>
      <c r="W477" s="420"/>
      <c r="X477" s="420"/>
      <c r="Y477" s="420"/>
      <c r="Z477" s="419">
        <f t="shared" si="122"/>
        <v>0</v>
      </c>
      <c r="AA477" s="420">
        <f t="shared" si="123"/>
        <v>0</v>
      </c>
      <c r="AB477" s="421">
        <f t="shared" si="124"/>
        <v>0</v>
      </c>
      <c r="AD477">
        <f t="shared" si="106"/>
        <v>0</v>
      </c>
      <c r="AE477" s="375">
        <f t="shared" si="107"/>
        <v>0</v>
      </c>
      <c r="AF477" s="173">
        <f t="shared" si="108"/>
        <v>0</v>
      </c>
      <c r="AG477" s="173">
        <f t="shared" si="109"/>
        <v>0</v>
      </c>
      <c r="AH477" s="173">
        <f t="shared" si="110"/>
        <v>0</v>
      </c>
      <c r="AI477" s="173">
        <f t="shared" si="111"/>
        <v>0</v>
      </c>
      <c r="AJ477" s="173">
        <f t="shared" si="112"/>
        <v>0</v>
      </c>
      <c r="AK477" s="369">
        <f t="shared" si="113"/>
        <v>0</v>
      </c>
      <c r="AL477" s="173"/>
      <c r="AM477" s="173">
        <f t="shared" si="114"/>
        <v>0</v>
      </c>
      <c r="AN477" s="173">
        <f t="shared" si="115"/>
        <v>0</v>
      </c>
      <c r="AO477" s="173">
        <f t="shared" si="116"/>
        <v>0</v>
      </c>
      <c r="AP477" s="173">
        <f t="shared" si="117"/>
        <v>0</v>
      </c>
      <c r="AQ477" s="173">
        <f t="shared" si="118"/>
        <v>0</v>
      </c>
      <c r="AR477" s="173">
        <f t="shared" si="119"/>
        <v>0</v>
      </c>
      <c r="AS477" s="374">
        <f t="shared" si="120"/>
        <v>0</v>
      </c>
    </row>
    <row r="478" spans="2:45" ht="18" hidden="1" thickBot="1">
      <c r="B478" s="445"/>
      <c r="C478" s="348">
        <v>35</v>
      </c>
      <c r="D478" s="141"/>
      <c r="E478" s="130"/>
      <c r="F478" s="111"/>
      <c r="G478" s="131"/>
      <c r="H478" s="131"/>
      <c r="I478" s="110" t="s">
        <v>40</v>
      </c>
      <c r="J478" s="158"/>
      <c r="K478" s="154"/>
      <c r="L478" s="197"/>
      <c r="M478" s="164" t="str">
        <f t="shared" si="121"/>
        <v>GC Weißensberg</v>
      </c>
      <c r="N478" s="488"/>
      <c r="O478" s="488"/>
      <c r="P478" s="488"/>
      <c r="Q478" s="488"/>
      <c r="R478" s="420"/>
      <c r="S478" s="420"/>
      <c r="T478" s="420"/>
      <c r="U478" s="420"/>
      <c r="V478" s="420"/>
      <c r="W478" s="420"/>
      <c r="X478" s="420"/>
      <c r="Y478" s="420"/>
      <c r="Z478" s="419">
        <f t="shared" si="122"/>
        <v>0</v>
      </c>
      <c r="AA478" s="420">
        <f t="shared" si="123"/>
        <v>0</v>
      </c>
      <c r="AB478" s="421">
        <f t="shared" si="124"/>
        <v>0</v>
      </c>
      <c r="AD478">
        <f t="shared" si="106"/>
        <v>0</v>
      </c>
      <c r="AE478" s="375">
        <f t="shared" si="107"/>
        <v>0</v>
      </c>
      <c r="AF478" s="173">
        <f t="shared" si="108"/>
        <v>0</v>
      </c>
      <c r="AG478" s="173">
        <f t="shared" si="109"/>
        <v>0</v>
      </c>
      <c r="AH478" s="173">
        <f t="shared" si="110"/>
        <v>0</v>
      </c>
      <c r="AI478" s="173">
        <f t="shared" si="111"/>
        <v>0</v>
      </c>
      <c r="AJ478" s="173">
        <f t="shared" si="112"/>
        <v>0</v>
      </c>
      <c r="AK478" s="369">
        <f t="shared" si="113"/>
        <v>0</v>
      </c>
      <c r="AL478" s="173"/>
      <c r="AM478" s="173">
        <f t="shared" si="114"/>
        <v>0</v>
      </c>
      <c r="AN478" s="173">
        <f t="shared" si="115"/>
        <v>0</v>
      </c>
      <c r="AO478" s="173">
        <f t="shared" si="116"/>
        <v>0</v>
      </c>
      <c r="AP478" s="173">
        <f t="shared" si="117"/>
        <v>0</v>
      </c>
      <c r="AQ478" s="173">
        <f t="shared" si="118"/>
        <v>0</v>
      </c>
      <c r="AR478" s="173">
        <f t="shared" si="119"/>
        <v>0</v>
      </c>
      <c r="AS478" s="374">
        <f t="shared" si="120"/>
        <v>0</v>
      </c>
    </row>
    <row r="479" spans="2:45" ht="18" hidden="1" thickBot="1">
      <c r="B479" s="445"/>
      <c r="C479" s="348">
        <v>36</v>
      </c>
      <c r="D479" s="141"/>
      <c r="E479" s="130"/>
      <c r="F479" s="111"/>
      <c r="G479" s="131"/>
      <c r="H479" s="131"/>
      <c r="I479" s="110" t="s">
        <v>40</v>
      </c>
      <c r="J479" s="158"/>
      <c r="K479" s="154"/>
      <c r="L479" s="197"/>
      <c r="M479" s="164" t="str">
        <f t="shared" si="121"/>
        <v>GC Weißensberg</v>
      </c>
      <c r="N479" s="488"/>
      <c r="O479" s="488"/>
      <c r="P479" s="488"/>
      <c r="Q479" s="488"/>
      <c r="R479" s="420"/>
      <c r="S479" s="420"/>
      <c r="T479" s="420"/>
      <c r="U479" s="420"/>
      <c r="V479" s="420"/>
      <c r="W479" s="420"/>
      <c r="X479" s="420"/>
      <c r="Y479" s="420"/>
      <c r="Z479" s="419">
        <f t="shared" si="122"/>
        <v>0</v>
      </c>
      <c r="AA479" s="420">
        <f t="shared" si="123"/>
        <v>0</v>
      </c>
      <c r="AB479" s="421">
        <f t="shared" si="124"/>
        <v>0</v>
      </c>
      <c r="AD479">
        <f t="shared" si="106"/>
        <v>0</v>
      </c>
      <c r="AE479" s="375">
        <f t="shared" si="107"/>
        <v>0</v>
      </c>
      <c r="AF479" s="173">
        <f t="shared" si="108"/>
        <v>0</v>
      </c>
      <c r="AG479" s="173">
        <f t="shared" si="109"/>
        <v>0</v>
      </c>
      <c r="AH479" s="173">
        <f t="shared" si="110"/>
        <v>0</v>
      </c>
      <c r="AI479" s="173">
        <f t="shared" si="111"/>
        <v>0</v>
      </c>
      <c r="AJ479" s="173">
        <f t="shared" si="112"/>
        <v>0</v>
      </c>
      <c r="AK479" s="369">
        <f t="shared" si="113"/>
        <v>0</v>
      </c>
      <c r="AL479" s="173"/>
      <c r="AM479" s="173">
        <f t="shared" si="114"/>
        <v>0</v>
      </c>
      <c r="AN479" s="173">
        <f t="shared" si="115"/>
        <v>0</v>
      </c>
      <c r="AO479" s="173">
        <f t="shared" si="116"/>
        <v>0</v>
      </c>
      <c r="AP479" s="173">
        <f t="shared" si="117"/>
        <v>0</v>
      </c>
      <c r="AQ479" s="173">
        <f t="shared" si="118"/>
        <v>0</v>
      </c>
      <c r="AR479" s="173">
        <f t="shared" si="119"/>
        <v>0</v>
      </c>
      <c r="AS479" s="374">
        <f t="shared" si="120"/>
        <v>0</v>
      </c>
    </row>
    <row r="480" spans="2:45" ht="18" hidden="1" thickBot="1">
      <c r="B480" s="445"/>
      <c r="C480" s="348">
        <v>37</v>
      </c>
      <c r="D480" s="141"/>
      <c r="E480" s="130"/>
      <c r="F480" s="111"/>
      <c r="G480" s="131"/>
      <c r="H480" s="131"/>
      <c r="I480" s="110" t="s">
        <v>40</v>
      </c>
      <c r="J480" s="158"/>
      <c r="K480" s="154"/>
      <c r="L480" s="197"/>
      <c r="M480" s="164" t="str">
        <f t="shared" si="121"/>
        <v>GC Weißensberg</v>
      </c>
      <c r="N480" s="488"/>
      <c r="O480" s="488"/>
      <c r="P480" s="488"/>
      <c r="Q480" s="488"/>
      <c r="R480" s="420"/>
      <c r="S480" s="420"/>
      <c r="T480" s="420"/>
      <c r="U480" s="420"/>
      <c r="V480" s="420"/>
      <c r="W480" s="420"/>
      <c r="X480" s="420"/>
      <c r="Y480" s="420"/>
      <c r="Z480" s="419">
        <f t="shared" si="122"/>
        <v>0</v>
      </c>
      <c r="AA480" s="420">
        <f t="shared" si="123"/>
        <v>0</v>
      </c>
      <c r="AB480" s="421">
        <f t="shared" si="124"/>
        <v>0</v>
      </c>
      <c r="AD480">
        <f t="shared" si="106"/>
        <v>0</v>
      </c>
      <c r="AE480" s="375">
        <f t="shared" si="107"/>
        <v>0</v>
      </c>
      <c r="AF480" s="173">
        <f t="shared" si="108"/>
        <v>0</v>
      </c>
      <c r="AG480" s="173">
        <f t="shared" si="109"/>
        <v>0</v>
      </c>
      <c r="AH480" s="173">
        <f t="shared" si="110"/>
        <v>0</v>
      </c>
      <c r="AI480" s="173">
        <f t="shared" si="111"/>
        <v>0</v>
      </c>
      <c r="AJ480" s="173">
        <f t="shared" si="112"/>
        <v>0</v>
      </c>
      <c r="AK480" s="369">
        <f t="shared" si="113"/>
        <v>0</v>
      </c>
      <c r="AL480" s="173"/>
      <c r="AM480" s="173">
        <f t="shared" si="114"/>
        <v>0</v>
      </c>
      <c r="AN480" s="173">
        <f t="shared" si="115"/>
        <v>0</v>
      </c>
      <c r="AO480" s="173">
        <f t="shared" si="116"/>
        <v>0</v>
      </c>
      <c r="AP480" s="173">
        <f t="shared" si="117"/>
        <v>0</v>
      </c>
      <c r="AQ480" s="173">
        <f t="shared" si="118"/>
        <v>0</v>
      </c>
      <c r="AR480" s="173">
        <f t="shared" si="119"/>
        <v>0</v>
      </c>
      <c r="AS480" s="374">
        <f t="shared" si="120"/>
        <v>0</v>
      </c>
    </row>
    <row r="481" spans="2:45" ht="18" hidden="1" thickBot="1">
      <c r="B481" s="445"/>
      <c r="C481" s="348">
        <v>38</v>
      </c>
      <c r="D481" s="141"/>
      <c r="E481" s="130"/>
      <c r="F481" s="111"/>
      <c r="G481" s="131"/>
      <c r="H481" s="131"/>
      <c r="I481" s="110" t="s">
        <v>40</v>
      </c>
      <c r="J481" s="158"/>
      <c r="K481" s="154"/>
      <c r="L481" s="197"/>
      <c r="M481" s="164" t="str">
        <f t="shared" si="121"/>
        <v>GC Weißensberg</v>
      </c>
      <c r="N481" s="486"/>
      <c r="O481" s="486"/>
      <c r="P481" s="486"/>
      <c r="Q481" s="486"/>
      <c r="R481" s="424"/>
      <c r="S481" s="424"/>
      <c r="T481" s="424"/>
      <c r="U481" s="424"/>
      <c r="V481" s="424"/>
      <c r="W481" s="424"/>
      <c r="X481" s="424"/>
      <c r="Y481" s="424"/>
      <c r="Z481" s="419">
        <f t="shared" si="122"/>
        <v>0</v>
      </c>
      <c r="AA481" s="420">
        <f t="shared" si="123"/>
        <v>0</v>
      </c>
      <c r="AB481" s="421">
        <f t="shared" si="124"/>
        <v>0</v>
      </c>
      <c r="AD481">
        <f t="shared" si="106"/>
        <v>0</v>
      </c>
      <c r="AE481" s="375">
        <f t="shared" si="107"/>
        <v>0</v>
      </c>
      <c r="AF481" s="173">
        <f t="shared" si="108"/>
        <v>0</v>
      </c>
      <c r="AG481" s="173">
        <f t="shared" si="109"/>
        <v>0</v>
      </c>
      <c r="AH481" s="173">
        <f t="shared" si="110"/>
        <v>0</v>
      </c>
      <c r="AI481" s="173">
        <f t="shared" si="111"/>
        <v>0</v>
      </c>
      <c r="AJ481" s="173">
        <f t="shared" si="112"/>
        <v>0</v>
      </c>
      <c r="AK481" s="369">
        <f t="shared" si="113"/>
        <v>0</v>
      </c>
      <c r="AL481" s="173"/>
      <c r="AM481" s="173">
        <f t="shared" si="114"/>
        <v>0</v>
      </c>
      <c r="AN481" s="173">
        <f t="shared" si="115"/>
        <v>0</v>
      </c>
      <c r="AO481" s="173">
        <f t="shared" si="116"/>
        <v>0</v>
      </c>
      <c r="AP481" s="173">
        <f t="shared" si="117"/>
        <v>0</v>
      </c>
      <c r="AQ481" s="173">
        <f t="shared" si="118"/>
        <v>0</v>
      </c>
      <c r="AR481" s="173">
        <f t="shared" si="119"/>
        <v>0</v>
      </c>
      <c r="AS481" s="374">
        <f t="shared" si="120"/>
        <v>0</v>
      </c>
    </row>
    <row r="482" spans="2:45" ht="18" hidden="1" thickBot="1">
      <c r="B482" s="445"/>
      <c r="C482" s="348">
        <v>39</v>
      </c>
      <c r="D482" s="141"/>
      <c r="E482" s="130"/>
      <c r="F482" s="111"/>
      <c r="G482" s="131"/>
      <c r="H482" s="131"/>
      <c r="I482" s="110" t="s">
        <v>40</v>
      </c>
      <c r="J482" s="158"/>
      <c r="K482" s="154"/>
      <c r="L482" s="197"/>
      <c r="M482" s="164" t="str">
        <f t="shared" si="121"/>
        <v>GC Weißensberg</v>
      </c>
      <c r="N482" s="486"/>
      <c r="O482" s="486"/>
      <c r="P482" s="486"/>
      <c r="Q482" s="486"/>
      <c r="R482" s="424"/>
      <c r="S482" s="424"/>
      <c r="T482" s="424"/>
      <c r="U482" s="424"/>
      <c r="V482" s="424"/>
      <c r="W482" s="424"/>
      <c r="X482" s="424"/>
      <c r="Y482" s="424"/>
      <c r="Z482" s="419">
        <f t="shared" si="122"/>
        <v>0</v>
      </c>
      <c r="AA482" s="420">
        <f t="shared" si="123"/>
        <v>0</v>
      </c>
      <c r="AB482" s="421">
        <f t="shared" si="124"/>
        <v>0</v>
      </c>
      <c r="AD482">
        <f t="shared" si="106"/>
        <v>0</v>
      </c>
      <c r="AE482" s="375">
        <f t="shared" si="107"/>
        <v>0</v>
      </c>
      <c r="AF482" s="173">
        <f t="shared" si="108"/>
        <v>0</v>
      </c>
      <c r="AG482" s="173">
        <f t="shared" si="109"/>
        <v>0</v>
      </c>
      <c r="AH482" s="173">
        <f t="shared" si="110"/>
        <v>0</v>
      </c>
      <c r="AI482" s="173">
        <f t="shared" si="111"/>
        <v>0</v>
      </c>
      <c r="AJ482" s="173">
        <f t="shared" si="112"/>
        <v>0</v>
      </c>
      <c r="AK482" s="369">
        <f t="shared" si="113"/>
        <v>0</v>
      </c>
      <c r="AL482" s="173"/>
      <c r="AM482" s="173">
        <f t="shared" si="114"/>
        <v>0</v>
      </c>
      <c r="AN482" s="173">
        <f t="shared" si="115"/>
        <v>0</v>
      </c>
      <c r="AO482" s="173">
        <f t="shared" si="116"/>
        <v>0</v>
      </c>
      <c r="AP482" s="173">
        <f t="shared" si="117"/>
        <v>0</v>
      </c>
      <c r="AQ482" s="173">
        <f t="shared" si="118"/>
        <v>0</v>
      </c>
      <c r="AR482" s="173">
        <f t="shared" si="119"/>
        <v>0</v>
      </c>
      <c r="AS482" s="374">
        <f t="shared" si="120"/>
        <v>0</v>
      </c>
    </row>
    <row r="483" spans="2:45" ht="18" hidden="1" thickBot="1">
      <c r="B483" s="446"/>
      <c r="C483" s="349">
        <v>40</v>
      </c>
      <c r="D483" s="141"/>
      <c r="E483" s="130"/>
      <c r="F483" s="111"/>
      <c r="G483" s="131"/>
      <c r="H483" s="131"/>
      <c r="I483" s="110" t="s">
        <v>40</v>
      </c>
      <c r="J483" s="158"/>
      <c r="K483" s="154"/>
      <c r="L483" s="324"/>
      <c r="M483" s="165" t="str">
        <f t="shared" si="121"/>
        <v>GC Weißensberg</v>
      </c>
      <c r="N483" s="486"/>
      <c r="O483" s="486"/>
      <c r="P483" s="486"/>
      <c r="Q483" s="486"/>
      <c r="R483" s="424"/>
      <c r="S483" s="424"/>
      <c r="T483" s="424"/>
      <c r="U483" s="424"/>
      <c r="V483" s="424"/>
      <c r="W483" s="424"/>
      <c r="X483" s="424"/>
      <c r="Y483" s="424"/>
      <c r="Z483" s="447">
        <f t="shared" si="122"/>
        <v>0</v>
      </c>
      <c r="AA483" s="420">
        <f t="shared" si="123"/>
        <v>0</v>
      </c>
      <c r="AB483" s="422">
        <f t="shared" si="124"/>
        <v>0</v>
      </c>
      <c r="AD483">
        <f t="shared" si="106"/>
        <v>0</v>
      </c>
      <c r="AE483" s="375">
        <f t="shared" si="107"/>
        <v>0</v>
      </c>
      <c r="AF483" s="173">
        <f t="shared" si="108"/>
        <v>0</v>
      </c>
      <c r="AG483" s="173">
        <f t="shared" si="109"/>
        <v>0</v>
      </c>
      <c r="AH483" s="173">
        <f t="shared" si="110"/>
        <v>0</v>
      </c>
      <c r="AI483" s="173">
        <f t="shared" si="111"/>
        <v>0</v>
      </c>
      <c r="AJ483" s="173">
        <f t="shared" si="112"/>
        <v>0</v>
      </c>
      <c r="AK483" s="369">
        <f t="shared" si="113"/>
        <v>0</v>
      </c>
      <c r="AL483" s="173"/>
      <c r="AM483" s="173">
        <f t="shared" si="114"/>
        <v>0</v>
      </c>
      <c r="AN483" s="173">
        <f t="shared" si="115"/>
        <v>0</v>
      </c>
      <c r="AO483" s="173">
        <f t="shared" si="116"/>
        <v>0</v>
      </c>
      <c r="AP483" s="173">
        <f t="shared" si="117"/>
        <v>0</v>
      </c>
      <c r="AQ483" s="173">
        <f t="shared" si="118"/>
        <v>0</v>
      </c>
      <c r="AR483" s="173">
        <f t="shared" si="119"/>
        <v>0</v>
      </c>
      <c r="AS483" s="374">
        <f t="shared" si="120"/>
        <v>0</v>
      </c>
    </row>
    <row r="484" spans="2:45" ht="21" customHeight="1" thickBot="1">
      <c r="B484" s="177"/>
      <c r="C484" s="352"/>
      <c r="D484" s="317" t="str">
        <f>CopyRight</f>
        <v>© Joachim F. Schmies 06.04.2009</v>
      </c>
      <c r="E484" s="318"/>
      <c r="F484" s="319">
        <f>COUNTIF(F4:F483,"&lt;z")</f>
        <v>14</v>
      </c>
      <c r="G484" s="319"/>
      <c r="H484" s="319"/>
      <c r="I484" s="178"/>
      <c r="J484" s="178">
        <f>COUNTIF(J4:J483,"&gt; ")</f>
        <v>122</v>
      </c>
      <c r="K484" s="382">
        <f>IF(L484=0," ",SUM(K4:K483)/J484)</f>
        <v>15.068852459016387</v>
      </c>
      <c r="L484" s="178">
        <f>COUNTIF(L4:L483,"&lt;z")</f>
        <v>28</v>
      </c>
      <c r="M484" s="178"/>
      <c r="N484" s="501">
        <f>'[6]Tabelle1'!$C$20</f>
        <v>0</v>
      </c>
      <c r="O484" s="501"/>
      <c r="P484" s="501">
        <f>'[6]Tabelle1'!$C$21</f>
        <v>0</v>
      </c>
      <c r="Q484" s="501"/>
      <c r="R484" s="501">
        <f>'[6]Tabelle1'!$C$22</f>
        <v>0</v>
      </c>
      <c r="S484" s="501"/>
      <c r="T484" s="501">
        <f>'[6]Tabelle1'!$C$23</f>
        <v>0</v>
      </c>
      <c r="U484" s="501"/>
      <c r="V484" s="501" t="str">
        <f>'[6]Tabelle1'!$C$24</f>
        <v>*</v>
      </c>
      <c r="W484" s="501"/>
      <c r="X484" s="501">
        <f>'[6]Tabelle1'!$C$25</f>
        <v>0</v>
      </c>
      <c r="Y484" s="505"/>
      <c r="Z484" s="315"/>
      <c r="AA484" s="320"/>
      <c r="AB484" s="314" t="s">
        <v>341</v>
      </c>
      <c r="AC484" s="9"/>
      <c r="AE484" s="376"/>
      <c r="AF484" s="377"/>
      <c r="AG484" s="377"/>
      <c r="AH484" s="377"/>
      <c r="AI484" s="377"/>
      <c r="AJ484" s="377"/>
      <c r="AK484" s="378"/>
      <c r="AL484" s="377"/>
      <c r="AM484" s="377"/>
      <c r="AN484" s="377"/>
      <c r="AO484" s="377"/>
      <c r="AP484" s="377"/>
      <c r="AQ484" s="377"/>
      <c r="AR484" s="377"/>
      <c r="AS484" s="379"/>
    </row>
    <row r="485" spans="1:29" ht="15.75" customHeight="1" thickTop="1">
      <c r="A485" s="129"/>
      <c r="B485" s="179"/>
      <c r="C485" s="353"/>
      <c r="D485" s="183"/>
      <c r="E485" s="509" t="s">
        <v>24</v>
      </c>
      <c r="F485" s="510"/>
      <c r="G485" s="510"/>
      <c r="H485" s="316">
        <v>-3</v>
      </c>
      <c r="I485" s="181"/>
      <c r="J485" s="511" t="s">
        <v>24</v>
      </c>
      <c r="K485" s="511"/>
      <c r="L485" s="511"/>
      <c r="M485" s="194"/>
      <c r="N485" s="500">
        <v>-4</v>
      </c>
      <c r="O485" s="500"/>
      <c r="P485" s="500">
        <v>0</v>
      </c>
      <c r="Q485" s="500"/>
      <c r="R485" s="500">
        <v>-1</v>
      </c>
      <c r="S485" s="500"/>
      <c r="T485" s="500">
        <v>0</v>
      </c>
      <c r="U485" s="500"/>
      <c r="V485" s="500">
        <v>-3</v>
      </c>
      <c r="W485" s="500"/>
      <c r="X485" s="500"/>
      <c r="Y485" s="500"/>
      <c r="Z485" s="190"/>
      <c r="AA485" s="190"/>
      <c r="AB485" s="182"/>
      <c r="AC485" s="9"/>
    </row>
    <row r="486" spans="1:29" ht="15.75" customHeight="1" thickBot="1">
      <c r="A486" s="129"/>
      <c r="B486" s="179"/>
      <c r="C486" s="354"/>
      <c r="D486" s="183" t="s">
        <v>43</v>
      </c>
      <c r="E486" s="509" t="s">
        <v>9</v>
      </c>
      <c r="F486" s="510"/>
      <c r="G486" s="510"/>
      <c r="H486" s="184">
        <f>Clubs</f>
        <v>7</v>
      </c>
      <c r="I486" s="180"/>
      <c r="J486" s="325"/>
      <c r="K486" s="514" t="s">
        <v>137</v>
      </c>
      <c r="L486" s="514"/>
      <c r="M486" s="195"/>
      <c r="N486" s="498">
        <v>7</v>
      </c>
      <c r="O486" s="498"/>
      <c r="P486" s="498">
        <v>7</v>
      </c>
      <c r="Q486" s="498"/>
      <c r="R486" s="498">
        <v>7</v>
      </c>
      <c r="S486" s="498"/>
      <c r="T486" s="498">
        <v>7</v>
      </c>
      <c r="U486" s="498"/>
      <c r="V486" s="498">
        <v>7</v>
      </c>
      <c r="W486" s="498"/>
      <c r="X486" s="498"/>
      <c r="Y486" s="498"/>
      <c r="Z486" s="190"/>
      <c r="AA486" s="190"/>
      <c r="AB486" s="182"/>
      <c r="AC486" s="9"/>
    </row>
    <row r="487" spans="1:29" ht="15.75" customHeight="1" thickBot="1" thickTop="1">
      <c r="A487" s="129"/>
      <c r="B487" s="179"/>
      <c r="C487" s="354"/>
      <c r="D487" s="193"/>
      <c r="E487" s="509" t="s">
        <v>25</v>
      </c>
      <c r="F487" s="510"/>
      <c r="G487" s="510"/>
      <c r="H487" s="175">
        <f>COUNTIF(D4:D483,"*")</f>
        <v>71</v>
      </c>
      <c r="I487" s="10"/>
      <c r="J487" s="514" t="s">
        <v>25</v>
      </c>
      <c r="K487" s="514"/>
      <c r="L487" s="514"/>
      <c r="M487" s="195"/>
      <c r="N487" s="498">
        <v>70</v>
      </c>
      <c r="O487" s="498"/>
      <c r="P487" s="498">
        <v>83</v>
      </c>
      <c r="Q487" s="498"/>
      <c r="R487" s="498">
        <v>70</v>
      </c>
      <c r="S487" s="498"/>
      <c r="T487" s="498">
        <v>80</v>
      </c>
      <c r="U487" s="498"/>
      <c r="V487" s="498">
        <v>71</v>
      </c>
      <c r="W487" s="498"/>
      <c r="X487" s="498"/>
      <c r="Y487" s="498"/>
      <c r="Z487" s="190"/>
      <c r="AA487" s="190"/>
      <c r="AB487" s="182"/>
      <c r="AC487" s="9"/>
    </row>
    <row r="488" spans="1:29" ht="15" customHeight="1" thickBot="1" thickTop="1">
      <c r="A488" s="129"/>
      <c r="B488" s="185"/>
      <c r="C488" s="355"/>
      <c r="D488" s="187"/>
      <c r="E488" s="512" t="s">
        <v>26</v>
      </c>
      <c r="F488" s="513"/>
      <c r="G488" s="513"/>
      <c r="H488" s="176">
        <f>-SUM(E4:E483)/COUNTIF(E4:E483,"&gt;-0")</f>
        <v>-14.373239436619722</v>
      </c>
      <c r="I488" s="186"/>
      <c r="J488" s="508" t="s">
        <v>26</v>
      </c>
      <c r="K488" s="508"/>
      <c r="L488" s="508"/>
      <c r="M488" s="196"/>
      <c r="N488" s="499">
        <v>-15.228985507246383</v>
      </c>
      <c r="O488" s="499"/>
      <c r="P488" s="499">
        <v>-14.94096385542169</v>
      </c>
      <c r="Q488" s="499"/>
      <c r="R488" s="499">
        <v>-15.03285714285714</v>
      </c>
      <c r="S488" s="499"/>
      <c r="T488" s="499">
        <v>-14.826250000000005</v>
      </c>
      <c r="U488" s="499"/>
      <c r="V488" s="499">
        <v>-14.373239436619722</v>
      </c>
      <c r="W488" s="499"/>
      <c r="X488" s="499"/>
      <c r="Y488" s="499"/>
      <c r="Z488" s="191"/>
      <c r="AA488" s="191"/>
      <c r="AB488" s="192"/>
      <c r="AC488" s="9"/>
    </row>
    <row r="489" spans="1:29" ht="14.25" thickBot="1" thickTop="1">
      <c r="A489" s="129"/>
      <c r="B489" s="7"/>
      <c r="C489" s="356"/>
      <c r="D489" s="188"/>
      <c r="E489" s="189"/>
      <c r="F489" s="189"/>
      <c r="G489" s="189"/>
      <c r="H489" s="189"/>
      <c r="I489" s="9"/>
      <c r="J489" s="9"/>
      <c r="K489" s="23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8" ht="12.75">
      <c r="A490" s="129"/>
      <c r="B490" s="2"/>
      <c r="D490"/>
      <c r="E490"/>
      <c r="F490"/>
      <c r="G490"/>
      <c r="H490"/>
      <c r="I490"/>
      <c r="K490" s="59"/>
      <c r="L490"/>
      <c r="M490"/>
      <c r="N490"/>
      <c r="O490"/>
      <c r="P490"/>
      <c r="Q490" s="387"/>
      <c r="R490" s="388"/>
      <c r="S490" s="388"/>
      <c r="T490" s="388"/>
      <c r="U490" s="388"/>
      <c r="V490" s="388"/>
      <c r="W490" s="388"/>
      <c r="X490" s="388"/>
      <c r="Y490" s="388"/>
      <c r="Z490" s="388"/>
      <c r="AA490" s="389"/>
      <c r="AB490"/>
    </row>
    <row r="491" spans="1:28" ht="12.75">
      <c r="A491" s="129"/>
      <c r="B491" s="2"/>
      <c r="D491" t="s">
        <v>21</v>
      </c>
      <c r="E491"/>
      <c r="F491"/>
      <c r="H491"/>
      <c r="I491"/>
      <c r="K491" s="383"/>
      <c r="L491"/>
      <c r="M491"/>
      <c r="N491"/>
      <c r="O491"/>
      <c r="P491"/>
      <c r="Q491" s="502" t="s">
        <v>161</v>
      </c>
      <c r="R491" s="503"/>
      <c r="S491" s="503"/>
      <c r="T491" s="503"/>
      <c r="U491" s="503"/>
      <c r="V491" s="503"/>
      <c r="W491" s="390">
        <f>Teilnehmer</f>
        <v>71</v>
      </c>
      <c r="X491" s="504" t="s">
        <v>162</v>
      </c>
      <c r="Y491" s="504"/>
      <c r="Z491" s="495">
        <f>W491*5</f>
        <v>355</v>
      </c>
      <c r="AA491" s="496"/>
      <c r="AB491"/>
    </row>
    <row r="492" spans="4:27" ht="13.5" thickBot="1">
      <c r="D492" s="27" t="s">
        <v>44</v>
      </c>
      <c r="Q492" s="391"/>
      <c r="R492" s="392"/>
      <c r="S492" s="392"/>
      <c r="T492" s="392"/>
      <c r="U492" s="392"/>
      <c r="V492" s="392"/>
      <c r="W492" s="392"/>
      <c r="X492" s="392"/>
      <c r="Y492" s="392"/>
      <c r="Z492" s="392"/>
      <c r="AA492" s="393"/>
    </row>
    <row r="493" ht="12.75">
      <c r="D493" s="249" t="s">
        <v>45</v>
      </c>
    </row>
    <row r="494" spans="10:22" ht="12.75">
      <c r="J494" s="425" t="s">
        <v>187</v>
      </c>
      <c r="K494" s="426"/>
      <c r="L494" s="427"/>
      <c r="M494" s="427"/>
      <c r="N494" s="427">
        <f>COUNTIF(N4:N483,"&gt;-0")</f>
        <v>63</v>
      </c>
      <c r="O494" s="427"/>
      <c r="P494" s="427">
        <f>COUNTIF(P4:P483,"&gt;-0")</f>
        <v>77</v>
      </c>
      <c r="Q494" s="427"/>
      <c r="R494" s="427">
        <f>COUNTIF(R4:R483,"&gt;-0")</f>
        <v>67</v>
      </c>
      <c r="S494" s="427"/>
      <c r="T494" s="427">
        <f>COUNTIF(T4:T483,"&gt;-0")</f>
        <v>56</v>
      </c>
      <c r="U494" s="427"/>
      <c r="V494" s="428">
        <f>COUNTIF(V4:V483,"&gt;-0")</f>
        <v>64</v>
      </c>
    </row>
    <row r="495" spans="10:22" ht="12.75">
      <c r="J495" s="125" t="s">
        <v>188</v>
      </c>
      <c r="K495" s="429"/>
      <c r="L495" s="126"/>
      <c r="M495" s="126"/>
      <c r="N495" s="430">
        <f>N494*5</f>
        <v>315</v>
      </c>
      <c r="O495" s="126"/>
      <c r="P495" s="430">
        <f>P494*5</f>
        <v>385</v>
      </c>
      <c r="Q495" s="126"/>
      <c r="R495" s="430">
        <f>R494*5</f>
        <v>335</v>
      </c>
      <c r="S495" s="126"/>
      <c r="T495" s="430">
        <f>T494*5</f>
        <v>280</v>
      </c>
      <c r="U495" s="126"/>
      <c r="V495" s="431">
        <f>V494*5</f>
        <v>320</v>
      </c>
    </row>
    <row r="496" ht="12.75"/>
    <row r="497" ht="12.75"/>
    <row r="498" ht="12.75">
      <c r="J498" s="129"/>
    </row>
    <row r="501" ht="12.75">
      <c r="G501" s="408"/>
    </row>
    <row r="502" spans="7:45" ht="12.75">
      <c r="G502" s="2">
        <f>COUNTIF(G4:G483,"&gt;0")</f>
        <v>64</v>
      </c>
      <c r="I502"/>
      <c r="J502" s="129"/>
      <c r="K502" s="2"/>
      <c r="AB502"/>
      <c r="AJ502" s="368"/>
      <c r="AK502"/>
      <c r="AR502" s="368"/>
      <c r="AS502"/>
    </row>
  </sheetData>
  <sheetProtection sheet="1" objects="1" scenarios="1"/>
  <mergeCells count="63">
    <mergeCell ref="AF2:AR2"/>
    <mergeCell ref="B404:B415"/>
    <mergeCell ref="B444:B455"/>
    <mergeCell ref="B244:B255"/>
    <mergeCell ref="B284:B295"/>
    <mergeCell ref="B324:B335"/>
    <mergeCell ref="B364:B375"/>
    <mergeCell ref="B84:B95"/>
    <mergeCell ref="B124:B135"/>
    <mergeCell ref="B164:B175"/>
    <mergeCell ref="B204:B215"/>
    <mergeCell ref="N1:Z1"/>
    <mergeCell ref="N2:Y2"/>
    <mergeCell ref="B4:B15"/>
    <mergeCell ref="B44:B55"/>
    <mergeCell ref="X3:Y3"/>
    <mergeCell ref="V3:W3"/>
    <mergeCell ref="T3:U3"/>
    <mergeCell ref="R3:S3"/>
    <mergeCell ref="P3:Q3"/>
    <mergeCell ref="N3:O3"/>
    <mergeCell ref="J488:L488"/>
    <mergeCell ref="E485:G485"/>
    <mergeCell ref="J485:L485"/>
    <mergeCell ref="E486:G486"/>
    <mergeCell ref="E487:G487"/>
    <mergeCell ref="E488:G488"/>
    <mergeCell ref="K486:L486"/>
    <mergeCell ref="N488:O488"/>
    <mergeCell ref="J487:L487"/>
    <mergeCell ref="N487:O487"/>
    <mergeCell ref="R487:S487"/>
    <mergeCell ref="P485:Q485"/>
    <mergeCell ref="P486:Q486"/>
    <mergeCell ref="P487:Q487"/>
    <mergeCell ref="N485:O485"/>
    <mergeCell ref="N486:O486"/>
    <mergeCell ref="X484:Y484"/>
    <mergeCell ref="V485:W485"/>
    <mergeCell ref="V486:W486"/>
    <mergeCell ref="N484:O484"/>
    <mergeCell ref="P484:Q484"/>
    <mergeCell ref="R484:S484"/>
    <mergeCell ref="R485:S485"/>
    <mergeCell ref="R486:S486"/>
    <mergeCell ref="T485:U485"/>
    <mergeCell ref="T486:U486"/>
    <mergeCell ref="T487:U487"/>
    <mergeCell ref="Q491:V491"/>
    <mergeCell ref="X491:Y491"/>
    <mergeCell ref="P488:Q488"/>
    <mergeCell ref="R488:S488"/>
    <mergeCell ref="T488:U488"/>
    <mergeCell ref="Z491:AA491"/>
    <mergeCell ref="G2:H2"/>
    <mergeCell ref="V487:W487"/>
    <mergeCell ref="V488:W488"/>
    <mergeCell ref="X486:Y486"/>
    <mergeCell ref="X485:Y485"/>
    <mergeCell ref="X487:Y487"/>
    <mergeCell ref="X488:Y488"/>
    <mergeCell ref="V484:W484"/>
    <mergeCell ref="T484:U484"/>
  </mergeCells>
  <printOptions/>
  <pageMargins left="0.03937007874015748" right="0.15748031496062992" top="0.31496062992125984" bottom="0.03937007874015748" header="0.31496062992125984" footer="0.2755905511811024"/>
  <pageSetup fitToHeight="2" fitToWidth="1" horizontalDpi="300" verticalDpi="300" orientation="portrait" paperSize="9" scale="51" r:id="rId2"/>
  <rowBreaks count="3" manualBreakCount="3">
    <brk id="123" max="255" man="1"/>
    <brk id="217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60"/>
  <sheetViews>
    <sheetView showZeros="0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26.00390625" style="27" customWidth="1"/>
    <col min="3" max="3" width="7.421875" style="0" customWidth="1"/>
    <col min="4" max="4" width="6.421875" style="0" customWidth="1"/>
    <col min="5" max="5" width="4.421875" style="59" customWidth="1"/>
    <col min="6" max="6" width="26.00390625" style="27" customWidth="1"/>
    <col min="7" max="7" width="7.421875" style="0" customWidth="1"/>
    <col min="8" max="8" width="6.421875" style="0" customWidth="1"/>
    <col min="9" max="9" width="4.421875" style="59" customWidth="1"/>
    <col min="10" max="10" width="26.00390625" style="27" customWidth="1"/>
    <col min="11" max="11" width="7.421875" style="0" customWidth="1"/>
    <col min="12" max="12" width="6.421875" style="0" customWidth="1"/>
    <col min="13" max="13" width="4.421875" style="59" customWidth="1"/>
    <col min="14" max="14" width="26.00390625" style="27" customWidth="1"/>
    <col min="15" max="15" width="7.421875" style="0" customWidth="1"/>
    <col min="16" max="16" width="6.421875" style="0" customWidth="1"/>
    <col min="17" max="17" width="5.8515625" style="0" customWidth="1"/>
    <col min="18" max="18" width="7.140625" style="0" customWidth="1"/>
  </cols>
  <sheetData>
    <row r="1" spans="1:16" ht="29.25">
      <c r="A1" s="8"/>
      <c r="B1" s="40"/>
      <c r="C1" s="8"/>
      <c r="D1" s="8"/>
      <c r="E1" s="238"/>
      <c r="F1" s="523" t="str">
        <f>Berechnung!B41</f>
        <v>Bodensee-Seniors-Tour 2013</v>
      </c>
      <c r="G1" s="524"/>
      <c r="H1" s="524"/>
      <c r="I1" s="524"/>
      <c r="J1" s="524"/>
      <c r="K1" s="524"/>
      <c r="L1" s="8"/>
      <c r="M1" s="238"/>
      <c r="N1" s="28" t="s">
        <v>8</v>
      </c>
      <c r="O1" s="8"/>
      <c r="P1" s="8"/>
    </row>
    <row r="2" spans="1:16" ht="12.75" customHeight="1" thickBot="1">
      <c r="A2" s="9"/>
      <c r="B2" s="30"/>
      <c r="C2" s="9"/>
      <c r="D2" s="9"/>
      <c r="E2" s="239"/>
      <c r="F2" s="30"/>
      <c r="G2" s="9"/>
      <c r="H2" s="9"/>
      <c r="I2" s="239"/>
      <c r="J2" s="30"/>
      <c r="K2" s="9"/>
      <c r="L2" s="9"/>
      <c r="M2" s="239"/>
      <c r="N2" s="30"/>
      <c r="O2" s="9"/>
      <c r="P2" s="9"/>
    </row>
    <row r="3" spans="1:16" s="3" customFormat="1" ht="12.75" customHeight="1" thickBot="1">
      <c r="A3" s="5"/>
      <c r="B3" s="525" t="str">
        <f>Teilnehmer!B4</f>
        <v>GC Bludenz/Braz</v>
      </c>
      <c r="C3" s="526"/>
      <c r="D3" s="527"/>
      <c r="E3" s="240"/>
      <c r="F3" s="528" t="str">
        <f>Teilnehmer!B44</f>
        <v>GC Gonten</v>
      </c>
      <c r="G3" s="529"/>
      <c r="H3" s="530"/>
      <c r="I3" s="240"/>
      <c r="J3" s="525" t="str">
        <f>Teilnehmer!B84</f>
        <v>GC Langenstein</v>
      </c>
      <c r="K3" s="526"/>
      <c r="L3" s="527"/>
      <c r="M3" s="240"/>
      <c r="N3" s="531" t="str">
        <f>Teilnehmer!B124</f>
        <v>GC frei</v>
      </c>
      <c r="O3" s="532"/>
      <c r="P3" s="533"/>
    </row>
    <row r="4" spans="1:16" ht="12.75" customHeight="1">
      <c r="A4" s="9"/>
      <c r="B4" s="199" t="s">
        <v>1</v>
      </c>
      <c r="C4" s="6" t="s">
        <v>23</v>
      </c>
      <c r="D4" s="200" t="s">
        <v>6</v>
      </c>
      <c r="E4" s="239"/>
      <c r="F4" s="199" t="s">
        <v>1</v>
      </c>
      <c r="G4" s="6" t="s">
        <v>23</v>
      </c>
      <c r="H4" s="200" t="s">
        <v>6</v>
      </c>
      <c r="I4" s="239"/>
      <c r="J4" s="199" t="s">
        <v>1</v>
      </c>
      <c r="K4" s="6" t="s">
        <v>23</v>
      </c>
      <c r="L4" s="200" t="s">
        <v>6</v>
      </c>
      <c r="M4" s="239"/>
      <c r="N4" s="235" t="s">
        <v>1</v>
      </c>
      <c r="O4" s="236" t="s">
        <v>23</v>
      </c>
      <c r="P4" s="237" t="s">
        <v>6</v>
      </c>
    </row>
    <row r="5" spans="1:16" ht="12.75" customHeight="1">
      <c r="A5" s="33">
        <f>IF(C5&gt;28,"x","")</f>
      </c>
      <c r="B5" s="201" t="str">
        <f>Teilnehmer!D4</f>
        <v>Schurti, Margit</v>
      </c>
      <c r="C5" s="385">
        <f>Teilnehmer!E4</f>
        <v>10.2</v>
      </c>
      <c r="D5" s="202">
        <f>Teilnehmer!F4</f>
        <v>0</v>
      </c>
      <c r="E5" s="33">
        <f aca="true" t="shared" si="0" ref="E5:E13">IF(ISNUMBER("&gt;0"),IF(G5&gt;28,"x",""),"")</f>
      </c>
      <c r="F5" s="201">
        <f>Teilnehmer!D44</f>
        <v>0</v>
      </c>
      <c r="G5" s="39">
        <f>Teilnehmer!E44</f>
        <v>0</v>
      </c>
      <c r="H5" s="202">
        <f>Teilnehmer!F44</f>
        <v>0</v>
      </c>
      <c r="I5" s="33">
        <f aca="true" t="shared" si="1" ref="I5:I13">IF(ISNUMBER("&gt;0"),IF(K5&gt;28,"x",""),"")</f>
      </c>
      <c r="J5" s="201">
        <f>Teilnehmer!D84</f>
        <v>0</v>
      </c>
      <c r="K5" s="72">
        <f>Teilnehmer!E84</f>
        <v>0</v>
      </c>
      <c r="L5" s="202">
        <f>Teilnehmer!F84</f>
        <v>0</v>
      </c>
      <c r="M5" s="33">
        <f aca="true" t="shared" si="2" ref="M5:M13">IF(ISNUMBER("&gt;0"),IF(O5&gt;28,"x",""),"")</f>
      </c>
      <c r="N5" s="201">
        <f>Teilnehmer!D124</f>
        <v>0</v>
      </c>
      <c r="O5" s="39">
        <f>Teilnehmer!E124</f>
        <v>0</v>
      </c>
      <c r="P5" s="202">
        <f>Teilnehmer!F124</f>
        <v>0</v>
      </c>
    </row>
    <row r="6" spans="1:16" ht="12.75" customHeight="1">
      <c r="A6" s="33">
        <f aca="true" t="shared" si="3" ref="A6:A13">IF(ISNUMBER("&gt;0"),IF(C6&gt;28,"x",""),"")</f>
      </c>
      <c r="B6" s="201" t="str">
        <f>Teilnehmer!D5</f>
        <v>Sommeregger, Christine</v>
      </c>
      <c r="C6" s="385">
        <f>Teilnehmer!E5</f>
        <v>8.5</v>
      </c>
      <c r="D6" s="203">
        <f>Teilnehmer!F5</f>
        <v>0</v>
      </c>
      <c r="E6" s="33">
        <f t="shared" si="0"/>
      </c>
      <c r="F6" s="201">
        <f>Teilnehmer!D45</f>
        <v>0</v>
      </c>
      <c r="G6" s="39">
        <f>Teilnehmer!E45</f>
        <v>0</v>
      </c>
      <c r="H6" s="203">
        <f>Teilnehmer!F45</f>
        <v>0</v>
      </c>
      <c r="I6" s="33">
        <f t="shared" si="1"/>
      </c>
      <c r="J6" s="201">
        <f>Teilnehmer!D85</f>
        <v>0</v>
      </c>
      <c r="K6" s="73">
        <f>Teilnehmer!E85</f>
        <v>0</v>
      </c>
      <c r="L6" s="203">
        <f>Teilnehmer!F85</f>
        <v>0</v>
      </c>
      <c r="M6" s="33">
        <f t="shared" si="2"/>
      </c>
      <c r="N6" s="201">
        <f>Teilnehmer!D125</f>
        <v>0</v>
      </c>
      <c r="O6" s="39">
        <f>Teilnehmer!E125</f>
        <v>0</v>
      </c>
      <c r="P6" s="203">
        <f>Teilnehmer!F125</f>
        <v>0</v>
      </c>
    </row>
    <row r="7" spans="1:16" ht="12.75" customHeight="1">
      <c r="A7" s="33">
        <f t="shared" si="3"/>
      </c>
      <c r="B7" s="201" t="str">
        <f>Teilnehmer!D6</f>
        <v>Gutzwiller-Gfölner, Ingrid</v>
      </c>
      <c r="C7" s="385">
        <f>Teilnehmer!E6</f>
        <v>16.3</v>
      </c>
      <c r="D7" s="203">
        <f>Teilnehmer!F6</f>
        <v>0</v>
      </c>
      <c r="E7" s="33">
        <f t="shared" si="0"/>
      </c>
      <c r="F7" s="201">
        <f>Teilnehmer!D46</f>
        <v>0</v>
      </c>
      <c r="G7" s="39">
        <f>Teilnehmer!E46</f>
        <v>0</v>
      </c>
      <c r="H7" s="203">
        <f>Teilnehmer!F46</f>
        <v>0</v>
      </c>
      <c r="I7" s="33">
        <f t="shared" si="1"/>
      </c>
      <c r="J7" s="201">
        <f>Teilnehmer!D86</f>
        <v>0</v>
      </c>
      <c r="K7" s="73">
        <f>Teilnehmer!E86</f>
        <v>0</v>
      </c>
      <c r="L7" s="203">
        <f>Teilnehmer!F86</f>
        <v>0</v>
      </c>
      <c r="M7" s="33">
        <f t="shared" si="2"/>
      </c>
      <c r="N7" s="201">
        <f>Teilnehmer!D126</f>
        <v>0</v>
      </c>
      <c r="O7" s="39">
        <f>Teilnehmer!E126</f>
        <v>0</v>
      </c>
      <c r="P7" s="203">
        <f>Teilnehmer!F126</f>
        <v>0</v>
      </c>
    </row>
    <row r="8" spans="1:16" ht="12.75" customHeight="1">
      <c r="A8" s="33">
        <f t="shared" si="3"/>
      </c>
      <c r="B8" s="201" t="str">
        <f>Teilnehmer!D7</f>
        <v>Haas, Haimo</v>
      </c>
      <c r="C8" s="385">
        <f>Teilnehmer!E7</f>
        <v>6.1</v>
      </c>
      <c r="D8" s="203">
        <f>Teilnehmer!F7</f>
        <v>0</v>
      </c>
      <c r="E8" s="33">
        <f t="shared" si="0"/>
      </c>
      <c r="F8" s="201">
        <f>Teilnehmer!D47</f>
        <v>0</v>
      </c>
      <c r="G8" s="39">
        <f>Teilnehmer!E47</f>
        <v>0</v>
      </c>
      <c r="H8" s="203">
        <f>Teilnehmer!F47</f>
        <v>0</v>
      </c>
      <c r="I8" s="33">
        <f t="shared" si="1"/>
      </c>
      <c r="J8" s="201">
        <f>Teilnehmer!D87</f>
        <v>0</v>
      </c>
      <c r="K8" s="73">
        <f>Teilnehmer!E87</f>
        <v>0</v>
      </c>
      <c r="L8" s="203">
        <f>Teilnehmer!F87</f>
        <v>0</v>
      </c>
      <c r="M8" s="33">
        <f t="shared" si="2"/>
      </c>
      <c r="N8" s="201">
        <f>Teilnehmer!D127</f>
        <v>0</v>
      </c>
      <c r="O8" s="39">
        <f>Teilnehmer!E127</f>
        <v>0</v>
      </c>
      <c r="P8" s="203">
        <f>Teilnehmer!F127</f>
        <v>0</v>
      </c>
    </row>
    <row r="9" spans="1:16" ht="12.75" customHeight="1">
      <c r="A9" s="33">
        <f t="shared" si="3"/>
      </c>
      <c r="B9" s="201" t="str">
        <f>Teilnehmer!D8</f>
        <v>Sparr, Norbert</v>
      </c>
      <c r="C9" s="385">
        <f>Teilnehmer!E8</f>
        <v>7.7</v>
      </c>
      <c r="D9" s="203">
        <f>Teilnehmer!F8</f>
        <v>0</v>
      </c>
      <c r="E9" s="33">
        <f t="shared" si="0"/>
      </c>
      <c r="F9" s="201">
        <f>Teilnehmer!D48</f>
        <v>0</v>
      </c>
      <c r="G9" s="39">
        <f>Teilnehmer!E48</f>
        <v>0</v>
      </c>
      <c r="H9" s="203">
        <f>Teilnehmer!F48</f>
        <v>0</v>
      </c>
      <c r="I9" s="33">
        <f t="shared" si="1"/>
      </c>
      <c r="J9" s="201">
        <f>Teilnehmer!D88</f>
        <v>0</v>
      </c>
      <c r="K9" s="73">
        <f>Teilnehmer!E88</f>
        <v>0</v>
      </c>
      <c r="L9" s="203">
        <f>Teilnehmer!F88</f>
        <v>0</v>
      </c>
      <c r="M9" s="33">
        <f t="shared" si="2"/>
      </c>
      <c r="N9" s="201">
        <f>Teilnehmer!D128</f>
        <v>0</v>
      </c>
      <c r="O9" s="39">
        <f>Teilnehmer!E128</f>
        <v>0</v>
      </c>
      <c r="P9" s="203">
        <f>Teilnehmer!F128</f>
        <v>0</v>
      </c>
    </row>
    <row r="10" spans="1:16" ht="12.75" customHeight="1">
      <c r="A10" s="33">
        <f t="shared" si="3"/>
      </c>
      <c r="B10" s="201" t="str">
        <f>Teilnehmer!D9</f>
        <v>Pitschmann, Reinhard</v>
      </c>
      <c r="C10" s="385">
        <f>Teilnehmer!E9</f>
        <v>9.6</v>
      </c>
      <c r="D10" s="203">
        <f>Teilnehmer!F9</f>
        <v>0</v>
      </c>
      <c r="E10" s="33">
        <f t="shared" si="0"/>
      </c>
      <c r="F10" s="201">
        <f>Teilnehmer!D49</f>
        <v>0</v>
      </c>
      <c r="G10" s="39">
        <f>Teilnehmer!E49</f>
        <v>0</v>
      </c>
      <c r="H10" s="203">
        <f>Teilnehmer!F49</f>
        <v>0</v>
      </c>
      <c r="I10" s="33">
        <f t="shared" si="1"/>
      </c>
      <c r="J10" s="201">
        <f>Teilnehmer!D89</f>
        <v>0</v>
      </c>
      <c r="K10" s="73">
        <f>Teilnehmer!E89</f>
        <v>0</v>
      </c>
      <c r="L10" s="203">
        <f>Teilnehmer!F89</f>
        <v>0</v>
      </c>
      <c r="M10" s="33">
        <f t="shared" si="2"/>
      </c>
      <c r="N10" s="201">
        <f>Teilnehmer!D129</f>
        <v>0</v>
      </c>
      <c r="O10" s="39">
        <f>Teilnehmer!E129</f>
        <v>0</v>
      </c>
      <c r="P10" s="203">
        <f>Teilnehmer!F129</f>
        <v>0</v>
      </c>
    </row>
    <row r="11" spans="1:16" ht="12.75" customHeight="1">
      <c r="A11" s="33">
        <f t="shared" si="3"/>
      </c>
      <c r="B11" s="201" t="str">
        <f>Teilnehmer!D10</f>
        <v>Krause, Horst</v>
      </c>
      <c r="C11" s="385">
        <f>Teilnehmer!E10</f>
        <v>24.5</v>
      </c>
      <c r="D11" s="203">
        <f>Teilnehmer!F10</f>
        <v>0</v>
      </c>
      <c r="E11" s="33">
        <f t="shared" si="0"/>
      </c>
      <c r="F11" s="201">
        <f>Teilnehmer!D50</f>
        <v>0</v>
      </c>
      <c r="G11" s="39">
        <f>Teilnehmer!E50</f>
        <v>0</v>
      </c>
      <c r="H11" s="203">
        <f>Teilnehmer!F50</f>
        <v>0</v>
      </c>
      <c r="I11" s="33">
        <f t="shared" si="1"/>
      </c>
      <c r="J11" s="201">
        <f>Teilnehmer!D90</f>
        <v>0</v>
      </c>
      <c r="K11" s="73">
        <f>Teilnehmer!E90</f>
        <v>0</v>
      </c>
      <c r="L11" s="203">
        <f>Teilnehmer!F90</f>
        <v>0</v>
      </c>
      <c r="M11" s="33">
        <f t="shared" si="2"/>
      </c>
      <c r="N11" s="201">
        <f>Teilnehmer!D130</f>
        <v>0</v>
      </c>
      <c r="O11" s="39">
        <f>Teilnehmer!E130</f>
        <v>0</v>
      </c>
      <c r="P11" s="203">
        <f>Teilnehmer!F130</f>
        <v>0</v>
      </c>
    </row>
    <row r="12" spans="1:16" ht="12.75" customHeight="1">
      <c r="A12" s="33">
        <f t="shared" si="3"/>
      </c>
      <c r="B12" s="201" t="str">
        <f>Teilnehmer!D11</f>
        <v>Hoch, Herbert</v>
      </c>
      <c r="C12" s="385">
        <f>Teilnehmer!E11</f>
        <v>12.4</v>
      </c>
      <c r="D12" s="203">
        <f>Teilnehmer!F11</f>
        <v>0</v>
      </c>
      <c r="E12" s="33">
        <f t="shared" si="0"/>
      </c>
      <c r="F12" s="201">
        <f>Teilnehmer!D51</f>
        <v>0</v>
      </c>
      <c r="G12" s="39">
        <f>Teilnehmer!E51</f>
        <v>0</v>
      </c>
      <c r="H12" s="203">
        <f>Teilnehmer!F51</f>
        <v>0</v>
      </c>
      <c r="I12" s="33">
        <f t="shared" si="1"/>
      </c>
      <c r="J12" s="201">
        <f>Teilnehmer!D91</f>
        <v>0</v>
      </c>
      <c r="K12" s="73">
        <f>Teilnehmer!E91</f>
        <v>0</v>
      </c>
      <c r="L12" s="203">
        <f>Teilnehmer!F91</f>
        <v>0</v>
      </c>
      <c r="M12" s="33">
        <f t="shared" si="2"/>
      </c>
      <c r="N12" s="201">
        <f>Teilnehmer!D131</f>
        <v>0</v>
      </c>
      <c r="O12" s="39">
        <f>Teilnehmer!E131</f>
        <v>0</v>
      </c>
      <c r="P12" s="203">
        <f>Teilnehmer!F131</f>
        <v>0</v>
      </c>
    </row>
    <row r="13" spans="1:16" ht="12.75" customHeight="1">
      <c r="A13" s="33">
        <f t="shared" si="3"/>
      </c>
      <c r="B13" s="201" t="str">
        <f>Teilnehmer!D12</f>
        <v>Gutzwiller, Christian</v>
      </c>
      <c r="C13" s="385">
        <f>Teilnehmer!E12</f>
        <v>11.8</v>
      </c>
      <c r="D13" s="204">
        <f>Teilnehmer!F12</f>
        <v>0</v>
      </c>
      <c r="E13" s="33">
        <f t="shared" si="0"/>
      </c>
      <c r="F13" s="201">
        <f>Teilnehmer!D52</f>
        <v>0</v>
      </c>
      <c r="G13" s="39">
        <f>Teilnehmer!E52</f>
        <v>0</v>
      </c>
      <c r="H13" s="204">
        <f>Teilnehmer!F52</f>
        <v>0</v>
      </c>
      <c r="I13" s="33">
        <f t="shared" si="1"/>
      </c>
      <c r="J13" s="201">
        <f>Teilnehmer!D92</f>
        <v>0</v>
      </c>
      <c r="K13" s="74">
        <f>Teilnehmer!E92</f>
        <v>0</v>
      </c>
      <c r="L13" s="204">
        <f>Teilnehmer!F92</f>
        <v>0</v>
      </c>
      <c r="M13" s="33">
        <f t="shared" si="2"/>
      </c>
      <c r="N13" s="201">
        <f>Teilnehmer!D132</f>
        <v>0</v>
      </c>
      <c r="O13" s="39">
        <f>Teilnehmer!E132</f>
        <v>0</v>
      </c>
      <c r="P13" s="204">
        <f>Teilnehmer!F132</f>
        <v>0</v>
      </c>
    </row>
    <row r="14" spans="1:16" s="32" customFormat="1" ht="12.75" customHeight="1" thickBot="1">
      <c r="A14" s="34"/>
      <c r="B14" s="205">
        <v>1</v>
      </c>
      <c r="C14" s="206">
        <f>IF(D14=0," ",SUM(C5:C13)/D14)</f>
        <v>11.9</v>
      </c>
      <c r="D14" s="207">
        <f>COUNTIF(B5:B13,"*")</f>
        <v>9</v>
      </c>
      <c r="E14" s="241"/>
      <c r="F14" s="205">
        <v>2</v>
      </c>
      <c r="G14" s="206" t="str">
        <f>IF(H14=0," ",SUM(G5:G13)/H14)</f>
        <v> </v>
      </c>
      <c r="H14" s="207">
        <f>COUNTIF(F5:F13,"*")</f>
        <v>0</v>
      </c>
      <c r="I14" s="241"/>
      <c r="J14" s="205">
        <v>3</v>
      </c>
      <c r="K14" s="206" t="str">
        <f>IF(L14=0," ",SUM(K5:K13)/L14)</f>
        <v> </v>
      </c>
      <c r="L14" s="207">
        <f>COUNTIF(J5:J13,"*")</f>
        <v>0</v>
      </c>
      <c r="M14" s="241"/>
      <c r="N14" s="205"/>
      <c r="O14" s="206" t="str">
        <f>IF(P14=0," ",SUM(O5:O13)/P14)</f>
        <v> </v>
      </c>
      <c r="P14" s="207">
        <f>COUNTIF(N5:N13,"*")</f>
        <v>0</v>
      </c>
    </row>
    <row r="15" spans="1:16" ht="12.75" customHeight="1">
      <c r="A15" s="9"/>
      <c r="B15" s="30"/>
      <c r="C15" s="9"/>
      <c r="D15" s="9"/>
      <c r="E15" s="239"/>
      <c r="F15" s="30"/>
      <c r="G15" s="9"/>
      <c r="H15" s="9"/>
      <c r="I15" s="239"/>
      <c r="J15" s="30"/>
      <c r="K15" s="9"/>
      <c r="L15" s="9"/>
      <c r="M15" s="239"/>
      <c r="N15" s="30"/>
      <c r="O15" s="9"/>
      <c r="P15" s="9"/>
    </row>
    <row r="16" spans="1:16" ht="12.75" customHeight="1" thickBot="1">
      <c r="A16" s="9"/>
      <c r="B16" s="30"/>
      <c r="C16" s="9"/>
      <c r="D16" s="9"/>
      <c r="E16" s="239"/>
      <c r="F16" s="30"/>
      <c r="G16" s="9"/>
      <c r="H16" s="9"/>
      <c r="I16" s="239"/>
      <c r="J16" s="30"/>
      <c r="K16" s="9"/>
      <c r="L16" s="9"/>
      <c r="M16" s="239"/>
      <c r="N16" s="30"/>
      <c r="O16" s="9"/>
      <c r="P16" s="9"/>
    </row>
    <row r="17" spans="1:16" ht="12.75" customHeight="1">
      <c r="A17" s="5"/>
      <c r="B17" s="525" t="str">
        <f>Teilnehmer!B164</f>
        <v>GC Lipperswil</v>
      </c>
      <c r="C17" s="526"/>
      <c r="D17" s="527"/>
      <c r="E17" s="240"/>
      <c r="F17" s="525" t="str">
        <f>Teilnehmer!B204</f>
        <v>GC Memmingen</v>
      </c>
      <c r="G17" s="526"/>
      <c r="H17" s="527"/>
      <c r="I17" s="240"/>
      <c r="J17" s="525" t="str">
        <f>Teilnehmer!B244</f>
        <v>GC Owingen</v>
      </c>
      <c r="K17" s="526"/>
      <c r="L17" s="527"/>
      <c r="M17" s="240"/>
      <c r="N17" s="528" t="str">
        <f>Teilnehmer!B284</f>
        <v>GC Rankweil</v>
      </c>
      <c r="O17" s="529"/>
      <c r="P17" s="530"/>
    </row>
    <row r="18" spans="1:16" ht="12.75" customHeight="1">
      <c r="A18" s="9"/>
      <c r="B18" s="199" t="s">
        <v>1</v>
      </c>
      <c r="C18" s="6" t="s">
        <v>23</v>
      </c>
      <c r="D18" s="200" t="s">
        <v>6</v>
      </c>
      <c r="E18" s="239"/>
      <c r="F18" s="199" t="s">
        <v>1</v>
      </c>
      <c r="G18" s="6" t="s">
        <v>23</v>
      </c>
      <c r="H18" s="200" t="s">
        <v>6</v>
      </c>
      <c r="I18" s="239"/>
      <c r="J18" s="199" t="s">
        <v>1</v>
      </c>
      <c r="K18" s="6" t="s">
        <v>23</v>
      </c>
      <c r="L18" s="200" t="s">
        <v>6</v>
      </c>
      <c r="M18" s="239"/>
      <c r="N18" s="199" t="s">
        <v>1</v>
      </c>
      <c r="O18" s="6" t="s">
        <v>23</v>
      </c>
      <c r="P18" s="200" t="s">
        <v>6</v>
      </c>
    </row>
    <row r="19" spans="1:16" ht="12.75" customHeight="1">
      <c r="A19" s="33">
        <f aca="true" t="shared" si="4" ref="A19:A27">IF(ISNUMBER("&gt;0"),IF(C19&gt;28,"x",""),"")</f>
      </c>
      <c r="B19" s="201">
        <f>Teilnehmer!D164</f>
        <v>0</v>
      </c>
      <c r="C19" s="385">
        <f>Teilnehmer!E164</f>
        <v>0</v>
      </c>
      <c r="D19" s="202">
        <f>Teilnehmer!F164</f>
        <v>0</v>
      </c>
      <c r="E19" s="33">
        <f aca="true" t="shared" si="5" ref="E19:E27">IF(ISNUMBER("&gt;0"),IF(G19&gt;28,"x",""),"")</f>
      </c>
      <c r="F19" s="201">
        <f>Teilnehmer!D204</f>
        <v>0</v>
      </c>
      <c r="G19" s="39">
        <f>Teilnehmer!E204</f>
        <v>0</v>
      </c>
      <c r="H19" s="202">
        <f>Teilnehmer!F204</f>
        <v>0</v>
      </c>
      <c r="I19" s="33">
        <f aca="true" t="shared" si="6" ref="I19:I27">IF(ISNUMBER("&gt;0"),IF(K19&gt;28,"x",""),"")</f>
      </c>
      <c r="J19" s="201" t="str">
        <f>Teilnehmer!D244</f>
        <v>Reuter, Werner</v>
      </c>
      <c r="K19" s="39">
        <f>Teilnehmer!E244</f>
        <v>8.3</v>
      </c>
      <c r="L19" s="202">
        <f>Teilnehmer!F244</f>
        <v>0</v>
      </c>
      <c r="M19" s="33">
        <f>IF(O19&gt;28,"x","")</f>
      </c>
      <c r="N19" s="208" t="str">
        <f>Teilnehmer!D284</f>
        <v>Fuchs, Alfred</v>
      </c>
      <c r="O19" s="39">
        <f>Teilnehmer!E284</f>
        <v>8</v>
      </c>
      <c r="P19" s="202">
        <f>Teilnehmer!F284</f>
        <v>0</v>
      </c>
    </row>
    <row r="20" spans="1:16" ht="12.75" customHeight="1">
      <c r="A20" s="33">
        <f t="shared" si="4"/>
      </c>
      <c r="B20" s="201">
        <f>Teilnehmer!D165</f>
        <v>0</v>
      </c>
      <c r="C20" s="385">
        <f>Teilnehmer!E165</f>
        <v>0</v>
      </c>
      <c r="D20" s="203">
        <f>Teilnehmer!F165</f>
        <v>0</v>
      </c>
      <c r="E20" s="33">
        <f t="shared" si="5"/>
      </c>
      <c r="F20" s="201">
        <f>Teilnehmer!D205</f>
        <v>0</v>
      </c>
      <c r="G20" s="39">
        <f>Teilnehmer!E205</f>
        <v>0</v>
      </c>
      <c r="H20" s="203">
        <f>Teilnehmer!F205</f>
        <v>0</v>
      </c>
      <c r="I20" s="33">
        <f t="shared" si="6"/>
      </c>
      <c r="J20" s="201" t="str">
        <f>Teilnehmer!D245</f>
        <v>Werth, Günter</v>
      </c>
      <c r="K20" s="39">
        <f>Teilnehmer!E245</f>
        <v>8.3</v>
      </c>
      <c r="L20" s="203">
        <f>Teilnehmer!F245</f>
        <v>0</v>
      </c>
      <c r="M20" s="33">
        <f>IF(O20&gt;28,"x","")</f>
      </c>
      <c r="N20" s="208" t="str">
        <f>Teilnehmer!D285</f>
        <v>Wiesinger, Walter</v>
      </c>
      <c r="O20" s="39">
        <f>Teilnehmer!E285</f>
        <v>9.5</v>
      </c>
      <c r="P20" s="203">
        <f>Teilnehmer!F285</f>
        <v>0</v>
      </c>
    </row>
    <row r="21" spans="1:16" ht="12.75" customHeight="1">
      <c r="A21" s="33">
        <f t="shared" si="4"/>
      </c>
      <c r="B21" s="201">
        <f>Teilnehmer!D166</f>
        <v>0</v>
      </c>
      <c r="C21" s="385">
        <f>Teilnehmer!E166</f>
        <v>0</v>
      </c>
      <c r="D21" s="203">
        <f>Teilnehmer!F166</f>
        <v>0</v>
      </c>
      <c r="E21" s="33">
        <f t="shared" si="5"/>
      </c>
      <c r="F21" s="201">
        <f>Teilnehmer!D206</f>
        <v>0</v>
      </c>
      <c r="G21" s="39">
        <f>Teilnehmer!E206</f>
        <v>0</v>
      </c>
      <c r="H21" s="203">
        <f>Teilnehmer!F206</f>
        <v>0</v>
      </c>
      <c r="I21" s="33">
        <f t="shared" si="6"/>
      </c>
      <c r="J21" s="201" t="str">
        <f>Teilnehmer!D246</f>
        <v>Schechter, Gustav</v>
      </c>
      <c r="K21" s="39">
        <f>Teilnehmer!E246</f>
        <v>13.3</v>
      </c>
      <c r="L21" s="203">
        <f>Teilnehmer!F246</f>
        <v>0</v>
      </c>
      <c r="M21" s="33">
        <f>IF(O21&gt;28,"x","")</f>
      </c>
      <c r="N21" s="208" t="str">
        <f>Teilnehmer!D286</f>
        <v>Engler, Sabine</v>
      </c>
      <c r="O21" s="39">
        <f>Teilnehmer!E286</f>
        <v>9.6</v>
      </c>
      <c r="P21" s="203">
        <f>Teilnehmer!F286</f>
        <v>0</v>
      </c>
    </row>
    <row r="22" spans="1:16" ht="12.75" customHeight="1">
      <c r="A22" s="33">
        <f t="shared" si="4"/>
      </c>
      <c r="B22" s="201">
        <f>Teilnehmer!D167</f>
        <v>0</v>
      </c>
      <c r="C22" s="385">
        <f>Teilnehmer!E167</f>
        <v>0</v>
      </c>
      <c r="D22" s="203">
        <f>Teilnehmer!F167</f>
        <v>0</v>
      </c>
      <c r="E22" s="33">
        <f t="shared" si="5"/>
      </c>
      <c r="F22" s="201">
        <f>Teilnehmer!D207</f>
        <v>0</v>
      </c>
      <c r="G22" s="39">
        <f>Teilnehmer!E207</f>
        <v>0</v>
      </c>
      <c r="H22" s="203">
        <f>Teilnehmer!F207</f>
        <v>0</v>
      </c>
      <c r="I22" s="33">
        <f t="shared" si="6"/>
      </c>
      <c r="J22" s="201" t="str">
        <f>Teilnehmer!D247</f>
        <v>Horn, Rolf</v>
      </c>
      <c r="K22" s="39">
        <f>Teilnehmer!E247</f>
        <v>15.4</v>
      </c>
      <c r="L22" s="203">
        <f>Teilnehmer!F247</f>
        <v>0</v>
      </c>
      <c r="M22" s="33">
        <f aca="true" t="shared" si="7" ref="M22:M27">IF(O22&gt;28,"x","")</f>
      </c>
      <c r="N22" s="209" t="str">
        <f>Teilnehmer!D287</f>
        <v>Schallert Herbert</v>
      </c>
      <c r="O22" s="39">
        <f>Teilnehmer!E287</f>
        <v>10.2</v>
      </c>
      <c r="P22" s="203">
        <f>Teilnehmer!F287</f>
        <v>0</v>
      </c>
    </row>
    <row r="23" spans="1:16" ht="12.75" customHeight="1">
      <c r="A23" s="33">
        <f t="shared" si="4"/>
      </c>
      <c r="B23" s="201">
        <f>Teilnehmer!D168</f>
        <v>0</v>
      </c>
      <c r="C23" s="385">
        <f>Teilnehmer!E168</f>
        <v>0</v>
      </c>
      <c r="D23" s="203">
        <f>Teilnehmer!F168</f>
        <v>0</v>
      </c>
      <c r="E23" s="33">
        <f t="shared" si="5"/>
      </c>
      <c r="F23" s="201">
        <f>Teilnehmer!D208</f>
        <v>0</v>
      </c>
      <c r="G23" s="39">
        <f>Teilnehmer!E208</f>
        <v>0</v>
      </c>
      <c r="H23" s="203">
        <f>Teilnehmer!F208</f>
        <v>0</v>
      </c>
      <c r="I23" s="33">
        <f t="shared" si="6"/>
      </c>
      <c r="J23" s="201" t="str">
        <f>Teilnehmer!D248</f>
        <v>Bertele, Manfred</v>
      </c>
      <c r="K23" s="39">
        <f>Teilnehmer!E248</f>
        <v>18</v>
      </c>
      <c r="L23" s="203" t="str">
        <f>Teilnehmer!F248</f>
        <v>x</v>
      </c>
      <c r="M23" s="33">
        <f t="shared" si="7"/>
      </c>
      <c r="N23" s="208" t="str">
        <f>Teilnehmer!D288</f>
        <v>Wolf, Doris</v>
      </c>
      <c r="O23" s="39">
        <f>Teilnehmer!E288</f>
        <v>11.6</v>
      </c>
      <c r="P23" s="203">
        <f>Teilnehmer!F288</f>
        <v>0</v>
      </c>
    </row>
    <row r="24" spans="1:16" ht="12.75" customHeight="1">
      <c r="A24" s="33">
        <f t="shared" si="4"/>
      </c>
      <c r="B24" s="201">
        <f>Teilnehmer!D169</f>
        <v>0</v>
      </c>
      <c r="C24" s="385">
        <f>Teilnehmer!E169</f>
        <v>0</v>
      </c>
      <c r="D24" s="203">
        <f>Teilnehmer!F169</f>
        <v>0</v>
      </c>
      <c r="E24" s="33">
        <f t="shared" si="5"/>
      </c>
      <c r="F24" s="201">
        <f>Teilnehmer!D209</f>
        <v>0</v>
      </c>
      <c r="G24" s="39">
        <f>Teilnehmer!E209</f>
        <v>0</v>
      </c>
      <c r="H24" s="203">
        <f>Teilnehmer!F209</f>
        <v>0</v>
      </c>
      <c r="I24" s="33">
        <f t="shared" si="6"/>
      </c>
      <c r="J24" s="201" t="str">
        <f>Teilnehmer!D249</f>
        <v>Risch, Rolf-Rüdiger</v>
      </c>
      <c r="K24" s="39">
        <f>Teilnehmer!E249</f>
        <v>20</v>
      </c>
      <c r="L24" s="203" t="str">
        <f>Teilnehmer!F249</f>
        <v>x</v>
      </c>
      <c r="M24" s="33">
        <f t="shared" si="7"/>
      </c>
      <c r="N24" s="209" t="str">
        <f>Teilnehmer!D289</f>
        <v>Knünz, Walter</v>
      </c>
      <c r="O24" s="39">
        <f>Teilnehmer!E289</f>
        <v>11.9</v>
      </c>
      <c r="P24" s="203">
        <f>Teilnehmer!F289</f>
        <v>0</v>
      </c>
    </row>
    <row r="25" spans="1:16" ht="12.75" customHeight="1">
      <c r="A25" s="33">
        <f t="shared" si="4"/>
      </c>
      <c r="B25" s="201">
        <f>Teilnehmer!D170</f>
        <v>0</v>
      </c>
      <c r="C25" s="385">
        <f>Teilnehmer!E170</f>
        <v>0</v>
      </c>
      <c r="D25" s="203">
        <f>Teilnehmer!F170</f>
        <v>0</v>
      </c>
      <c r="E25" s="33">
        <f t="shared" si="5"/>
      </c>
      <c r="F25" s="201">
        <f>Teilnehmer!D210</f>
        <v>0</v>
      </c>
      <c r="G25" s="39">
        <f>Teilnehmer!E210</f>
        <v>0</v>
      </c>
      <c r="H25" s="203">
        <f>Teilnehmer!F210</f>
        <v>0</v>
      </c>
      <c r="I25" s="33">
        <f t="shared" si="6"/>
      </c>
      <c r="J25" s="201" t="str">
        <f>Teilnehmer!D250</f>
        <v>Schechter, Marlies</v>
      </c>
      <c r="K25" s="39">
        <f>Teilnehmer!E250</f>
        <v>21.6</v>
      </c>
      <c r="L25" s="203">
        <f>Teilnehmer!F250</f>
        <v>0</v>
      </c>
      <c r="M25" s="33">
        <f t="shared" si="7"/>
      </c>
      <c r="N25" s="208" t="str">
        <f>Teilnehmer!D290</f>
        <v>Heinritz, Jürgen</v>
      </c>
      <c r="O25" s="39">
        <f>Teilnehmer!E290</f>
        <v>11.9</v>
      </c>
      <c r="P25" s="203">
        <f>Teilnehmer!F290</f>
        <v>0</v>
      </c>
    </row>
    <row r="26" spans="1:16" ht="12.75" customHeight="1">
      <c r="A26" s="33">
        <f t="shared" si="4"/>
      </c>
      <c r="B26" s="201">
        <f>Teilnehmer!D171</f>
        <v>0</v>
      </c>
      <c r="C26" s="385">
        <f>Teilnehmer!E171</f>
        <v>0</v>
      </c>
      <c r="D26" s="203">
        <f>Teilnehmer!F171</f>
        <v>0</v>
      </c>
      <c r="E26" s="33">
        <f t="shared" si="5"/>
      </c>
      <c r="F26" s="201">
        <f>Teilnehmer!D211</f>
        <v>0</v>
      </c>
      <c r="G26" s="39">
        <f>Teilnehmer!E211</f>
        <v>0</v>
      </c>
      <c r="H26" s="203">
        <f>Teilnehmer!F211</f>
        <v>0</v>
      </c>
      <c r="I26" s="33">
        <f t="shared" si="6"/>
      </c>
      <c r="J26" s="201">
        <f>Teilnehmer!D251</f>
        <v>0</v>
      </c>
      <c r="K26" s="39">
        <f>Teilnehmer!E251</f>
        <v>0</v>
      </c>
      <c r="L26" s="203">
        <f>Teilnehmer!F251</f>
        <v>0</v>
      </c>
      <c r="M26" s="33">
        <f t="shared" si="7"/>
      </c>
      <c r="N26" s="208" t="str">
        <f>Teilnehmer!D291</f>
        <v>Bale, Christine</v>
      </c>
      <c r="O26" s="39">
        <f>Teilnehmer!E291</f>
        <v>12.9</v>
      </c>
      <c r="P26" s="203">
        <f>Teilnehmer!F291</f>
        <v>0</v>
      </c>
    </row>
    <row r="27" spans="1:16" ht="12.75" customHeight="1">
      <c r="A27" s="33">
        <f t="shared" si="4"/>
      </c>
      <c r="B27" s="201">
        <f>Teilnehmer!D172</f>
        <v>0</v>
      </c>
      <c r="C27" s="385">
        <f>Teilnehmer!E172</f>
        <v>0</v>
      </c>
      <c r="D27" s="204">
        <f>Teilnehmer!F172</f>
        <v>0</v>
      </c>
      <c r="E27" s="33">
        <f t="shared" si="5"/>
      </c>
      <c r="F27" s="201">
        <f>Teilnehmer!D212</f>
        <v>0</v>
      </c>
      <c r="G27" s="39">
        <f>Teilnehmer!E212</f>
        <v>0</v>
      </c>
      <c r="H27" s="204">
        <f>Teilnehmer!F212</f>
        <v>0</v>
      </c>
      <c r="I27" s="33">
        <f t="shared" si="6"/>
      </c>
      <c r="J27" s="201">
        <f>Teilnehmer!D252</f>
        <v>0</v>
      </c>
      <c r="K27" s="39">
        <f>Teilnehmer!E252</f>
        <v>0</v>
      </c>
      <c r="L27" s="204">
        <f>Teilnehmer!F252</f>
        <v>0</v>
      </c>
      <c r="M27" s="33">
        <f t="shared" si="7"/>
      </c>
      <c r="N27" s="208" t="str">
        <f>Teilnehmer!D292</f>
        <v>Matt Wolfgang</v>
      </c>
      <c r="O27" s="39">
        <f>Teilnehmer!E292</f>
        <v>13.1</v>
      </c>
      <c r="P27" s="204">
        <f>Teilnehmer!F292</f>
        <v>0</v>
      </c>
    </row>
    <row r="28" spans="1:16" s="32" customFormat="1" ht="12.75" customHeight="1" thickBot="1">
      <c r="A28" s="34"/>
      <c r="B28" s="205">
        <v>5</v>
      </c>
      <c r="C28" s="206" t="str">
        <f>IF(D28=0," ",SUM(C19:C27)/D28)</f>
        <v> </v>
      </c>
      <c r="D28" s="207">
        <f>COUNTIF(B19:B27,"*")</f>
        <v>0</v>
      </c>
      <c r="E28" s="241"/>
      <c r="F28" s="205">
        <v>6</v>
      </c>
      <c r="G28" s="206" t="str">
        <f>IF(H28=0," ",SUM(G19:G27)/H28)</f>
        <v> </v>
      </c>
      <c r="H28" s="207">
        <f>COUNTIF(F19:F27,"*")</f>
        <v>0</v>
      </c>
      <c r="I28" s="241"/>
      <c r="J28" s="205">
        <v>7</v>
      </c>
      <c r="K28" s="206">
        <f>IF(L28=0," ",SUM(K19:K27)/L28)</f>
        <v>14.985714285714286</v>
      </c>
      <c r="L28" s="207">
        <f>COUNTIF(J19:J27,"*")</f>
        <v>7</v>
      </c>
      <c r="M28" s="241"/>
      <c r="N28" s="205"/>
      <c r="O28" s="206">
        <f>IF(P28=0," ",SUM(O19:O27)/P28)</f>
        <v>10.966666666666667</v>
      </c>
      <c r="P28" s="207">
        <f>COUNTIF(N19:N27,"*")</f>
        <v>9</v>
      </c>
    </row>
    <row r="29" spans="1:16" ht="12.75" customHeight="1">
      <c r="A29" s="9"/>
      <c r="B29" s="30"/>
      <c r="C29" s="9"/>
      <c r="D29" s="9"/>
      <c r="E29" s="239"/>
      <c r="F29" s="30"/>
      <c r="G29" s="9"/>
      <c r="H29" s="9"/>
      <c r="I29" s="239"/>
      <c r="J29" s="30"/>
      <c r="K29" s="9"/>
      <c r="L29" s="9"/>
      <c r="M29" s="239"/>
      <c r="N29" s="30"/>
      <c r="O29" s="9"/>
      <c r="P29" s="9"/>
    </row>
    <row r="30" spans="1:16" ht="12.75" customHeight="1" thickBot="1">
      <c r="A30" s="9"/>
      <c r="B30" s="30"/>
      <c r="C30" s="9"/>
      <c r="D30" s="9"/>
      <c r="E30" s="239"/>
      <c r="F30" s="30"/>
      <c r="G30" s="9"/>
      <c r="H30" s="9"/>
      <c r="I30" s="239"/>
      <c r="J30" s="30"/>
      <c r="K30" s="9"/>
      <c r="L30" s="9"/>
      <c r="M30" s="239"/>
      <c r="N30" s="30"/>
      <c r="O30" s="9"/>
      <c r="P30" s="9"/>
    </row>
    <row r="31" spans="1:16" ht="12.75" customHeight="1">
      <c r="A31" s="5"/>
      <c r="B31" s="525" t="str">
        <f>Teilnehmer!B324</f>
        <v>GC Ravensburg</v>
      </c>
      <c r="C31" s="526"/>
      <c r="D31" s="527"/>
      <c r="E31" s="240"/>
      <c r="F31" s="525" t="str">
        <f>Teilnehmer!B364</f>
        <v>GC Riefensberg</v>
      </c>
      <c r="G31" s="526"/>
      <c r="H31" s="527"/>
      <c r="I31" s="240"/>
      <c r="J31" s="525" t="str">
        <f>Teilnehmer!B404</f>
        <v>GC Waldkirch</v>
      </c>
      <c r="K31" s="526"/>
      <c r="L31" s="527"/>
      <c r="M31" s="240"/>
      <c r="N31" s="525" t="str">
        <f>Teilnehmer!B444</f>
        <v>GC Weißensberg</v>
      </c>
      <c r="O31" s="526"/>
      <c r="P31" s="527"/>
    </row>
    <row r="32" spans="1:16" ht="12.75" customHeight="1">
      <c r="A32" s="9"/>
      <c r="B32" s="199" t="s">
        <v>1</v>
      </c>
      <c r="C32" s="6" t="s">
        <v>23</v>
      </c>
      <c r="D32" s="200" t="s">
        <v>6</v>
      </c>
      <c r="E32" s="239"/>
      <c r="F32" s="199" t="s">
        <v>1</v>
      </c>
      <c r="G32" s="6" t="s">
        <v>23</v>
      </c>
      <c r="H32" s="200" t="s">
        <v>6</v>
      </c>
      <c r="I32" s="239"/>
      <c r="J32" s="199" t="s">
        <v>1</v>
      </c>
      <c r="K32" s="6" t="s">
        <v>23</v>
      </c>
      <c r="L32" s="200" t="s">
        <v>6</v>
      </c>
      <c r="M32" s="239"/>
      <c r="N32" s="199" t="s">
        <v>1</v>
      </c>
      <c r="O32" s="6" t="s">
        <v>23</v>
      </c>
      <c r="P32" s="200" t="s">
        <v>6</v>
      </c>
    </row>
    <row r="33" spans="1:16" ht="12.75" customHeight="1">
      <c r="A33" s="33">
        <f aca="true" t="shared" si="8" ref="A33:A41">IF(ISNUMBER("&gt;0"),IF(C33&gt;28,"x",""),"")</f>
      </c>
      <c r="B33" s="201" t="str">
        <f>Teilnehmer!D324</f>
        <v>Braunschweig, Roland</v>
      </c>
      <c r="C33" s="39">
        <f>Teilnehmer!E324</f>
        <v>11.6</v>
      </c>
      <c r="D33" s="202">
        <f>Teilnehmer!F324</f>
        <v>0</v>
      </c>
      <c r="E33" s="33">
        <f aca="true" t="shared" si="9" ref="E33:E41">IF(ISNUMBER("&gt;0"),IF(G33&gt;28,"x",""),"")</f>
      </c>
      <c r="F33" s="201" t="str">
        <f>Teilnehmer!D364</f>
        <v>Berchtold, Hubert</v>
      </c>
      <c r="G33" s="39">
        <f>Teilnehmer!E364</f>
        <v>15.7</v>
      </c>
      <c r="H33" s="202">
        <f>Teilnehmer!F364</f>
        <v>0</v>
      </c>
      <c r="I33" s="33">
        <f aca="true" t="shared" si="10" ref="I33:I41">IF(ISNUMBER("&gt;0"),IF(K33&gt;28,"x",""),"")</f>
      </c>
      <c r="J33" s="201" t="str">
        <f>Teilnehmer!D404</f>
        <v>Büchler Jörg</v>
      </c>
      <c r="K33" s="39">
        <f>Teilnehmer!E404</f>
        <v>12.7</v>
      </c>
      <c r="L33" s="202">
        <f>Teilnehmer!F404</f>
        <v>0</v>
      </c>
      <c r="M33" s="33">
        <f aca="true" t="shared" si="11" ref="M33:M41">IF(ISNUMBER("&gt;0"),IF(O33&gt;28,"x",""),"")</f>
      </c>
      <c r="N33" s="201" t="str">
        <f>Teilnehmer!D444</f>
        <v>Greussing, Thomas</v>
      </c>
      <c r="O33" s="29">
        <f>Teilnehmer!E444</f>
        <v>8.3</v>
      </c>
      <c r="P33" s="210">
        <f>Teilnehmer!F444</f>
        <v>0</v>
      </c>
    </row>
    <row r="34" spans="1:16" ht="12.75" customHeight="1">
      <c r="A34" s="33">
        <f t="shared" si="8"/>
      </c>
      <c r="B34" s="201" t="str">
        <f>Teilnehmer!D325</f>
        <v>Tritschler, Günther</v>
      </c>
      <c r="C34" s="39">
        <f>Teilnehmer!E325</f>
        <v>14.1</v>
      </c>
      <c r="D34" s="203" t="str">
        <f>Teilnehmer!F325</f>
        <v>x</v>
      </c>
      <c r="E34" s="33">
        <f t="shared" si="9"/>
      </c>
      <c r="F34" s="201" t="str">
        <f>Teilnehmer!D365</f>
        <v>Gerber, Jürgen</v>
      </c>
      <c r="G34" s="39">
        <f>Teilnehmer!E365</f>
        <v>9.8</v>
      </c>
      <c r="H34" s="203">
        <f>Teilnehmer!F365</f>
        <v>0</v>
      </c>
      <c r="I34" s="33">
        <f t="shared" si="10"/>
      </c>
      <c r="J34" s="201" t="str">
        <f>Teilnehmer!D405</f>
        <v>Wick Karl</v>
      </c>
      <c r="K34" s="39">
        <f>Teilnehmer!E405</f>
        <v>7.3</v>
      </c>
      <c r="L34" s="203">
        <f>Teilnehmer!F405</f>
        <v>0</v>
      </c>
      <c r="M34" s="33">
        <f t="shared" si="11"/>
      </c>
      <c r="N34" s="201" t="str">
        <f>Teilnehmer!D445</f>
        <v>Schmid, Roland</v>
      </c>
      <c r="O34" s="29">
        <f>Teilnehmer!E445</f>
        <v>9</v>
      </c>
      <c r="P34" s="211">
        <f>Teilnehmer!F445</f>
        <v>0</v>
      </c>
    </row>
    <row r="35" spans="1:16" ht="12.75" customHeight="1">
      <c r="A35" s="33">
        <f t="shared" si="8"/>
      </c>
      <c r="B35" s="201" t="str">
        <f>Teilnehmer!D326</f>
        <v>Zeni, Horst</v>
      </c>
      <c r="C35" s="39">
        <f>Teilnehmer!E326</f>
        <v>14.6</v>
      </c>
      <c r="D35" s="203" t="str">
        <f>Teilnehmer!F326</f>
        <v>x</v>
      </c>
      <c r="E35" s="33">
        <f t="shared" si="9"/>
      </c>
      <c r="F35" s="201" t="str">
        <f>Teilnehmer!D366</f>
        <v>Grabher, Hans-Dieter</v>
      </c>
      <c r="G35" s="39">
        <f>Teilnehmer!E366</f>
        <v>16.5</v>
      </c>
      <c r="H35" s="203">
        <f>Teilnehmer!F366</f>
        <v>0</v>
      </c>
      <c r="I35" s="33">
        <f t="shared" si="10"/>
      </c>
      <c r="J35" s="201" t="str">
        <f>Teilnehmer!D406</f>
        <v>Ganahl Anton</v>
      </c>
      <c r="K35" s="39">
        <f>Teilnehmer!E406</f>
        <v>7</v>
      </c>
      <c r="L35" s="203">
        <f>Teilnehmer!F406</f>
        <v>0</v>
      </c>
      <c r="M35" s="33">
        <f t="shared" si="11"/>
      </c>
      <c r="N35" s="201" t="str">
        <f>Teilnehmer!D446</f>
        <v>Zoller, Josef </v>
      </c>
      <c r="O35" s="29">
        <f>Teilnehmer!E446</f>
        <v>9.4</v>
      </c>
      <c r="P35" s="211">
        <f>Teilnehmer!F446</f>
        <v>0</v>
      </c>
    </row>
    <row r="36" spans="1:16" ht="12.75" customHeight="1">
      <c r="A36" s="33">
        <f t="shared" si="8"/>
      </c>
      <c r="B36" s="201" t="str">
        <f>Teilnehmer!D327</f>
        <v>Bausch, Otto</v>
      </c>
      <c r="C36" s="39">
        <f>Teilnehmer!E327</f>
        <v>16.6</v>
      </c>
      <c r="D36" s="203" t="str">
        <f>Teilnehmer!F327</f>
        <v>x</v>
      </c>
      <c r="E36" s="33">
        <f t="shared" si="9"/>
      </c>
      <c r="F36" s="201" t="str">
        <f>Teilnehmer!D367</f>
        <v>Köb, Dr. Gebhard</v>
      </c>
      <c r="G36" s="39">
        <f>Teilnehmer!E367</f>
        <v>11.8</v>
      </c>
      <c r="H36" s="203">
        <f>Teilnehmer!F367</f>
        <v>0</v>
      </c>
      <c r="I36" s="33">
        <f t="shared" si="10"/>
      </c>
      <c r="J36" s="201" t="str">
        <f>Teilnehmer!D407</f>
        <v>Spillmann Alex</v>
      </c>
      <c r="K36" s="39">
        <f>Teilnehmer!E407</f>
        <v>16.2</v>
      </c>
      <c r="L36" s="203">
        <f>Teilnehmer!F407</f>
        <v>0</v>
      </c>
      <c r="M36" s="33">
        <f t="shared" si="11"/>
      </c>
      <c r="N36" s="201" t="str">
        <f>Teilnehmer!D447</f>
        <v>Jielg, Walter</v>
      </c>
      <c r="O36" s="29">
        <f>Teilnehmer!E447</f>
        <v>16.7</v>
      </c>
      <c r="P36" s="211">
        <f>Teilnehmer!F447</f>
        <v>0</v>
      </c>
    </row>
    <row r="37" spans="1:16" ht="12.75" customHeight="1">
      <c r="A37" s="33">
        <f t="shared" si="8"/>
      </c>
      <c r="B37" s="201" t="str">
        <f>Teilnehmer!D328</f>
        <v>Roth, Erich</v>
      </c>
      <c r="C37" s="39">
        <f>Teilnehmer!E328</f>
        <v>19.7</v>
      </c>
      <c r="D37" s="203">
        <f>Teilnehmer!F328</f>
        <v>0</v>
      </c>
      <c r="E37" s="33">
        <f t="shared" si="9"/>
      </c>
      <c r="F37" s="201" t="str">
        <f>Teilnehmer!D368</f>
        <v>Meusburger, Toni</v>
      </c>
      <c r="G37" s="39">
        <f>Teilnehmer!E368</f>
        <v>14.1</v>
      </c>
      <c r="H37" s="203">
        <f>Teilnehmer!F368</f>
        <v>0</v>
      </c>
      <c r="I37" s="33">
        <f t="shared" si="10"/>
      </c>
      <c r="J37" s="201" t="str">
        <f>Teilnehmer!D408</f>
        <v>Büsser Kurt</v>
      </c>
      <c r="K37" s="39">
        <f>Teilnehmer!E408</f>
        <v>15.6</v>
      </c>
      <c r="L37" s="203">
        <f>Teilnehmer!F408</f>
        <v>0</v>
      </c>
      <c r="M37" s="33">
        <f t="shared" si="11"/>
      </c>
      <c r="N37" s="201" t="str">
        <f>Teilnehmer!D448</f>
        <v>Intemann, Walter</v>
      </c>
      <c r="O37" s="29">
        <f>Teilnehmer!E448</f>
        <v>14.7</v>
      </c>
      <c r="P37" s="211">
        <f>Teilnehmer!F448</f>
        <v>0</v>
      </c>
    </row>
    <row r="38" spans="1:16" ht="12.75" customHeight="1">
      <c r="A38" s="33">
        <f t="shared" si="8"/>
      </c>
      <c r="B38" s="201" t="str">
        <f>Teilnehmer!D329</f>
        <v>Tritschler, Dieter</v>
      </c>
      <c r="C38" s="39">
        <f>Teilnehmer!E329</f>
        <v>20.6</v>
      </c>
      <c r="D38" s="203" t="str">
        <f>Teilnehmer!F329</f>
        <v>x</v>
      </c>
      <c r="E38" s="33">
        <f t="shared" si="9"/>
      </c>
      <c r="F38" s="201" t="str">
        <f>Teilnehmer!D369</f>
        <v>Sepp, Rosmarie</v>
      </c>
      <c r="G38" s="39">
        <f>Teilnehmer!E369</f>
        <v>19.6</v>
      </c>
      <c r="H38" s="203">
        <f>Teilnehmer!F369</f>
        <v>0</v>
      </c>
      <c r="I38" s="33">
        <f t="shared" si="10"/>
      </c>
      <c r="J38" s="201" t="str">
        <f>Teilnehmer!D409</f>
        <v>Drechsel Kurt</v>
      </c>
      <c r="K38" s="39">
        <f>Teilnehmer!E409</f>
        <v>19.3</v>
      </c>
      <c r="L38" s="203">
        <f>Teilnehmer!F409</f>
        <v>0</v>
      </c>
      <c r="M38" s="33">
        <f t="shared" si="11"/>
      </c>
      <c r="N38" s="201" t="str">
        <f>Teilnehmer!D449</f>
        <v>Czech, Horst</v>
      </c>
      <c r="O38" s="29">
        <f>Teilnehmer!E449</f>
        <v>5.2</v>
      </c>
      <c r="P38" s="211">
        <f>Teilnehmer!F449</f>
        <v>0</v>
      </c>
    </row>
    <row r="39" spans="1:16" ht="12.75" customHeight="1">
      <c r="A39" s="33">
        <f t="shared" si="8"/>
      </c>
      <c r="B39" s="201" t="str">
        <f>Teilnehmer!D330</f>
        <v>Hartwig, Manfred</v>
      </c>
      <c r="C39" s="39">
        <f>Teilnehmer!E330</f>
        <v>21</v>
      </c>
      <c r="D39" s="203" t="str">
        <f>Teilnehmer!F330</f>
        <v>x</v>
      </c>
      <c r="E39" s="33">
        <f t="shared" si="9"/>
      </c>
      <c r="F39" s="201" t="str">
        <f>Teilnehmer!D370</f>
        <v>Wolf, Bartle</v>
      </c>
      <c r="G39" s="39">
        <f>Teilnehmer!E370</f>
        <v>17.9</v>
      </c>
      <c r="H39" s="203">
        <f>Teilnehmer!F370</f>
        <v>0</v>
      </c>
      <c r="I39" s="33">
        <f t="shared" si="10"/>
      </c>
      <c r="J39" s="201" t="str">
        <f>Teilnehmer!D410</f>
        <v>Mattle Kurt</v>
      </c>
      <c r="K39" s="39">
        <f>Teilnehmer!E410</f>
        <v>11.7</v>
      </c>
      <c r="L39" s="203">
        <f>Teilnehmer!F410</f>
        <v>0</v>
      </c>
      <c r="M39" s="33">
        <f t="shared" si="11"/>
      </c>
      <c r="N39" s="201" t="str">
        <f>Teilnehmer!D450</f>
        <v>Klemens, Manfred</v>
      </c>
      <c r="O39" s="29">
        <f>Teilnehmer!E450</f>
        <v>10.3</v>
      </c>
      <c r="P39" s="211">
        <f>Teilnehmer!F450</f>
        <v>0</v>
      </c>
    </row>
    <row r="40" spans="1:16" ht="12.75" customHeight="1">
      <c r="A40" s="33">
        <f t="shared" si="8"/>
      </c>
      <c r="B40" s="201" t="str">
        <f>Teilnehmer!D331</f>
        <v>Beck, Ulrike</v>
      </c>
      <c r="C40" s="39">
        <f>Teilnehmer!E331</f>
        <v>22.6</v>
      </c>
      <c r="D40" s="203" t="str">
        <f>Teilnehmer!F331</f>
        <v>x</v>
      </c>
      <c r="E40" s="33">
        <f t="shared" si="9"/>
      </c>
      <c r="F40" s="201" t="str">
        <f>Teilnehmer!D371</f>
        <v>Vonach, Josef</v>
      </c>
      <c r="G40" s="39">
        <f>Teilnehmer!E371</f>
        <v>17.6</v>
      </c>
      <c r="H40" s="203">
        <f>Teilnehmer!F371</f>
        <v>0</v>
      </c>
      <c r="I40" s="33">
        <f t="shared" si="10"/>
      </c>
      <c r="J40" s="201" t="str">
        <f>Teilnehmer!D411</f>
        <v>Meisel Robert</v>
      </c>
      <c r="K40" s="39">
        <f>Teilnehmer!E411</f>
        <v>20.2</v>
      </c>
      <c r="L40" s="203" t="str">
        <f>Teilnehmer!F411</f>
        <v>x</v>
      </c>
      <c r="M40" s="33">
        <f t="shared" si="11"/>
      </c>
      <c r="N40" s="201" t="str">
        <f>Teilnehmer!D451</f>
        <v>Huber Herrmann </v>
      </c>
      <c r="O40" s="29">
        <f>Teilnehmer!E451</f>
        <v>19.6</v>
      </c>
      <c r="P40" s="211">
        <f>Teilnehmer!F451</f>
        <v>0</v>
      </c>
    </row>
    <row r="41" spans="1:16" ht="12.75" customHeight="1">
      <c r="A41" s="33">
        <f t="shared" si="8"/>
      </c>
      <c r="B41" s="201" t="str">
        <f>Teilnehmer!D332</f>
        <v>Schmies, Joachim F.</v>
      </c>
      <c r="C41" s="39">
        <f>Teilnehmer!E332</f>
        <v>16.6</v>
      </c>
      <c r="D41" s="204">
        <f>Teilnehmer!F332</f>
        <v>0</v>
      </c>
      <c r="E41" s="33">
        <f t="shared" si="9"/>
      </c>
      <c r="F41" s="201" t="str">
        <f>Teilnehmer!D372</f>
        <v>Vonach, Margit</v>
      </c>
      <c r="G41" s="39">
        <f>Teilnehmer!E372</f>
        <v>15.5</v>
      </c>
      <c r="H41" s="204">
        <f>Teilnehmer!F372</f>
        <v>0</v>
      </c>
      <c r="I41" s="33">
        <f t="shared" si="10"/>
      </c>
      <c r="J41" s="201" t="str">
        <f>Teilnehmer!D412</f>
        <v>Burmester Sybille</v>
      </c>
      <c r="K41" s="39">
        <f>Teilnehmer!E412</f>
        <v>14.1</v>
      </c>
      <c r="L41" s="204" t="str">
        <f>Teilnehmer!F412</f>
        <v>x</v>
      </c>
      <c r="M41" s="33">
        <f t="shared" si="11"/>
      </c>
      <c r="N41" s="201" t="str">
        <f>Teilnehmer!D452</f>
        <v>Scherer, Knut</v>
      </c>
      <c r="O41" s="29">
        <f>Teilnehmer!E452</f>
        <v>11.9</v>
      </c>
      <c r="P41" s="212" t="str">
        <f>Teilnehmer!F452</f>
        <v>x</v>
      </c>
    </row>
    <row r="42" spans="1:16" s="32" customFormat="1" ht="12.75" customHeight="1" thickBot="1">
      <c r="A42" s="34"/>
      <c r="B42" s="205">
        <v>9</v>
      </c>
      <c r="C42" s="206">
        <f>IF(D42=0," ",SUM(C33:C41)/D42)</f>
        <v>17.488888888888887</v>
      </c>
      <c r="D42" s="207">
        <f>COUNTIF(B33:B41,"*")</f>
        <v>9</v>
      </c>
      <c r="E42" s="241"/>
      <c r="F42" s="205">
        <v>10</v>
      </c>
      <c r="G42" s="206">
        <f>IF(H42=0," ",SUM(G33:G41)/H42)</f>
        <v>15.38888888888889</v>
      </c>
      <c r="H42" s="207">
        <f>COUNTIF(F33:F41,"*")</f>
        <v>9</v>
      </c>
      <c r="I42" s="241"/>
      <c r="J42" s="205">
        <v>11</v>
      </c>
      <c r="K42" s="206">
        <f>IF(L42=0," ",SUM(K33:K41)/L42)</f>
        <v>13.78888888888889</v>
      </c>
      <c r="L42" s="207">
        <f>COUNTIF(J33:J41,"*")</f>
        <v>9</v>
      </c>
      <c r="M42" s="241"/>
      <c r="N42" s="205"/>
      <c r="O42" s="206">
        <f>IF(P42=0," ",SUM(O33:O41)/P42)</f>
        <v>11.67777777777778</v>
      </c>
      <c r="P42" s="207">
        <f>COUNTIF(N33:N41,"*")</f>
        <v>9</v>
      </c>
    </row>
    <row r="43" spans="1:16" ht="12.75">
      <c r="A43" s="9"/>
      <c r="B43" s="46" t="str">
        <f>CopyRight</f>
        <v>© Joachim F. Schmies 06.04.2009</v>
      </c>
      <c r="C43" s="9"/>
      <c r="D43" s="9"/>
      <c r="E43" s="239"/>
      <c r="F43" s="30"/>
      <c r="G43" s="9"/>
      <c r="H43" s="9"/>
      <c r="I43" s="239"/>
      <c r="J43" s="30"/>
      <c r="K43" s="9"/>
      <c r="L43" s="9"/>
      <c r="M43" s="239"/>
      <c r="N43" s="30"/>
      <c r="O43" s="9"/>
      <c r="P43" s="9"/>
    </row>
    <row r="44" spans="1:16" ht="12.75">
      <c r="A44" s="9"/>
      <c r="B44" s="30"/>
      <c r="C44" s="9" t="s">
        <v>34</v>
      </c>
      <c r="D44" s="9"/>
      <c r="E44" s="239"/>
      <c r="F44" s="30"/>
      <c r="G44" s="9"/>
      <c r="H44" s="9"/>
      <c r="I44" s="239"/>
      <c r="J44" s="30"/>
      <c r="K44" s="9"/>
      <c r="L44" s="9"/>
      <c r="M44" s="239"/>
      <c r="N44" s="30"/>
      <c r="O44" s="9"/>
      <c r="P44" s="9"/>
    </row>
    <row r="45" spans="3:15" ht="15">
      <c r="C45" s="9" t="s">
        <v>16</v>
      </c>
      <c r="N45" s="51" t="s">
        <v>41</v>
      </c>
      <c r="O45" s="54">
        <f>SUM(D14,H14,L14,P14,D28,H28,L28,P28,D42,H42,L42,P42)</f>
        <v>61</v>
      </c>
    </row>
    <row r="46" spans="3:15" ht="15">
      <c r="C46" s="9" t="s">
        <v>20</v>
      </c>
      <c r="N46" s="52" t="s">
        <v>9</v>
      </c>
      <c r="O46" s="50">
        <f>COUNTIF(O49:O60,"&gt;0")</f>
        <v>7</v>
      </c>
    </row>
    <row r="47" spans="3:15" ht="15">
      <c r="C47" s="9" t="s">
        <v>17</v>
      </c>
      <c r="N47" s="53" t="s">
        <v>26</v>
      </c>
      <c r="O47" s="38">
        <f>-SUM(O49:O60)/O46</f>
        <v>-13.742403628117914</v>
      </c>
    </row>
    <row r="48" spans="3:15" ht="12.75">
      <c r="C48" s="9"/>
      <c r="O48" t="s">
        <v>23</v>
      </c>
    </row>
    <row r="49" spans="14:15" ht="12.75">
      <c r="N49" s="133"/>
      <c r="O49" s="35">
        <f>C14</f>
        <v>11.9</v>
      </c>
    </row>
    <row r="50" spans="14:15" ht="12.75">
      <c r="N50" s="59"/>
      <c r="O50" s="36" t="str">
        <f>G14</f>
        <v> </v>
      </c>
    </row>
    <row r="51" spans="14:15" ht="12.75">
      <c r="N51" s="59"/>
      <c r="O51" s="36" t="str">
        <f>K14</f>
        <v> </v>
      </c>
    </row>
    <row r="52" spans="14:15" ht="12.75">
      <c r="N52" s="59"/>
      <c r="O52" s="36" t="str">
        <f>O14</f>
        <v> </v>
      </c>
    </row>
    <row r="53" spans="14:15" ht="12.75">
      <c r="N53" s="59"/>
      <c r="O53" s="36" t="str">
        <f>C28</f>
        <v> </v>
      </c>
    </row>
    <row r="54" spans="14:15" ht="12.75">
      <c r="N54" s="59"/>
      <c r="O54" s="36" t="str">
        <f>G28</f>
        <v> </v>
      </c>
    </row>
    <row r="55" spans="14:15" ht="12.75">
      <c r="N55" s="59"/>
      <c r="O55" s="36">
        <f>K28</f>
        <v>14.985714285714286</v>
      </c>
    </row>
    <row r="56" ht="12.75">
      <c r="O56" s="36">
        <f>O28</f>
        <v>10.966666666666667</v>
      </c>
    </row>
    <row r="57" ht="12.75">
      <c r="O57" s="36">
        <f>C42</f>
        <v>17.488888888888887</v>
      </c>
    </row>
    <row r="58" ht="12.75">
      <c r="O58" s="166">
        <f>G42</f>
        <v>15.38888888888889</v>
      </c>
    </row>
    <row r="59" ht="12.75">
      <c r="O59" s="36">
        <f>K42</f>
        <v>13.78888888888889</v>
      </c>
    </row>
    <row r="60" ht="12.75">
      <c r="O60" s="37">
        <f>O42</f>
        <v>11.67777777777778</v>
      </c>
    </row>
  </sheetData>
  <sheetProtection sheet="1" objects="1" scenarios="1"/>
  <mergeCells count="13">
    <mergeCell ref="B31:D31"/>
    <mergeCell ref="F31:H31"/>
    <mergeCell ref="J31:L31"/>
    <mergeCell ref="F1:K1"/>
    <mergeCell ref="B3:D3"/>
    <mergeCell ref="F3:H3"/>
    <mergeCell ref="J3:L3"/>
    <mergeCell ref="N31:P31"/>
    <mergeCell ref="N3:P3"/>
    <mergeCell ref="B17:D17"/>
    <mergeCell ref="F17:H17"/>
    <mergeCell ref="J17:L17"/>
    <mergeCell ref="N17:P17"/>
  </mergeCells>
  <printOptions/>
  <pageMargins left="0.5" right="0.42" top="0.66" bottom="0.984251968503937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72"/>
  <sheetViews>
    <sheetView showZeros="0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18.7109375" style="27" customWidth="1"/>
    <col min="3" max="4" width="6.421875" style="0" customWidth="1"/>
    <col min="5" max="5" width="8.28125" style="0" customWidth="1"/>
    <col min="6" max="6" width="4.421875" style="0" customWidth="1"/>
    <col min="7" max="7" width="18.7109375" style="27" customWidth="1"/>
    <col min="8" max="9" width="6.421875" style="0" customWidth="1"/>
    <col min="10" max="10" width="8.28125" style="0" customWidth="1"/>
    <col min="11" max="11" width="4.421875" style="0" customWidth="1"/>
    <col min="12" max="12" width="18.7109375" style="27" customWidth="1"/>
    <col min="13" max="14" width="6.421875" style="0" customWidth="1"/>
    <col min="15" max="15" width="8.28125" style="0" customWidth="1"/>
    <col min="16" max="16" width="4.421875" style="0" customWidth="1"/>
    <col min="17" max="17" width="18.7109375" style="27" customWidth="1"/>
    <col min="18" max="19" width="6.421875" style="0" customWidth="1"/>
    <col min="20" max="20" width="8.28125" style="0" customWidth="1"/>
  </cols>
  <sheetData>
    <row r="1" spans="1:21" ht="29.25">
      <c r="A1" s="523" t="str">
        <f>Berechnung!B41</f>
        <v>Bodensee-Seniors-Tour 2013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134">
        <f>SUM(T33:T37)</f>
        <v>273</v>
      </c>
    </row>
    <row r="2" ht="12.75" customHeight="1" thickBot="1">
      <c r="A2" s="288"/>
    </row>
    <row r="3" spans="2:20" s="3" customFormat="1" ht="12.75" customHeight="1" thickBot="1">
      <c r="B3" s="535" t="str">
        <f>Anmeldungen!B3</f>
        <v>GC Bludenz/Braz</v>
      </c>
      <c r="C3" s="536"/>
      <c r="D3" s="536"/>
      <c r="E3" s="289">
        <f>SUM(IF(E5=0,60,E5),IF(E6=0,60,E6),IF(E7=0,60,E7),IF(E8=0,60,E8),IF(E9=0,60,E9))</f>
        <v>255</v>
      </c>
      <c r="F3" s="5"/>
      <c r="G3" s="535" t="str">
        <f>Anmeldungen!F3</f>
        <v>GC Gonten</v>
      </c>
      <c r="H3" s="536"/>
      <c r="I3" s="536"/>
      <c r="J3" s="289">
        <f>SUM(IF(J5=0,60,J5),IF(J6=0,60,J6),IF(J7=0,60,J7),IF(J8=0,60,J8),IF(J9=0,60,J9))</f>
        <v>300</v>
      </c>
      <c r="K3" s="5"/>
      <c r="L3" s="535" t="str">
        <f>Anmeldungen!J3</f>
        <v>GC Langenstein</v>
      </c>
      <c r="M3" s="536"/>
      <c r="N3" s="536"/>
      <c r="O3" s="289">
        <f>SUM(IF(O5=0,60,O5),IF(O6=0,60,O6),IF(O7=0,60,O7),IF(O8=0,60,O8),IF(O9=0,60,O9))</f>
        <v>300</v>
      </c>
      <c r="P3" s="5"/>
      <c r="Q3" s="535" t="str">
        <f>Anmeldungen!N3</f>
        <v>GC frei</v>
      </c>
      <c r="R3" s="536"/>
      <c r="S3" s="536"/>
      <c r="T3" s="289">
        <f>SUM(IF(T5=0,60,T5),IF(T6=0,60,T6),IF(T7=0,60,T7),IF(T8=0,60,T8),IF(T9=0,60,T9))</f>
        <v>300</v>
      </c>
    </row>
    <row r="4" spans="2:20" ht="12.75" customHeight="1">
      <c r="B4" s="216" t="s">
        <v>1</v>
      </c>
      <c r="C4" s="41" t="s">
        <v>2</v>
      </c>
      <c r="D4" s="41" t="s">
        <v>3</v>
      </c>
      <c r="E4" s="217" t="s">
        <v>4</v>
      </c>
      <c r="F4" s="9"/>
      <c r="G4" s="216" t="s">
        <v>1</v>
      </c>
      <c r="H4" s="41" t="s">
        <v>2</v>
      </c>
      <c r="I4" s="41" t="s">
        <v>3</v>
      </c>
      <c r="J4" s="217" t="s">
        <v>4</v>
      </c>
      <c r="K4" s="9"/>
      <c r="L4" s="216" t="s">
        <v>1</v>
      </c>
      <c r="M4" s="41" t="s">
        <v>2</v>
      </c>
      <c r="N4" s="41" t="s">
        <v>3</v>
      </c>
      <c r="O4" s="217" t="s">
        <v>4</v>
      </c>
      <c r="P4" s="9"/>
      <c r="Q4" s="216" t="s">
        <v>1</v>
      </c>
      <c r="R4" s="41" t="s">
        <v>2</v>
      </c>
      <c r="S4" s="41" t="s">
        <v>3</v>
      </c>
      <c r="T4" s="217" t="s">
        <v>4</v>
      </c>
    </row>
    <row r="5" spans="2:20" ht="12.75" customHeight="1">
      <c r="B5" s="220" t="str">
        <f>Anmeldungen!B6</f>
        <v>Sommeregger, Christine</v>
      </c>
      <c r="C5" s="224">
        <f>Teilnehmer!G5</f>
        <v>24</v>
      </c>
      <c r="D5" s="224">
        <f>Teilnehmer!H5</f>
        <v>34</v>
      </c>
      <c r="E5" s="219">
        <f aca="true" t="shared" si="0" ref="E5:E13">SUM(C5:D5)</f>
        <v>58</v>
      </c>
      <c r="F5" s="9"/>
      <c r="G5" s="220">
        <f>Anmeldungen!F5</f>
        <v>0</v>
      </c>
      <c r="H5" s="231">
        <f>Teilnehmer!G44</f>
        <v>0</v>
      </c>
      <c r="I5" s="231">
        <f>Teilnehmer!H44</f>
        <v>0</v>
      </c>
      <c r="J5" s="221">
        <f aca="true" t="shared" si="1" ref="J5:J13">SUM(H5:I5)</f>
        <v>0</v>
      </c>
      <c r="K5" s="9"/>
      <c r="L5" s="220">
        <f>Anmeldungen!J5</f>
        <v>0</v>
      </c>
      <c r="M5" s="224">
        <f>Teilnehmer!G84</f>
        <v>0</v>
      </c>
      <c r="N5" s="224">
        <f>Teilnehmer!H84</f>
        <v>0</v>
      </c>
      <c r="O5" s="221">
        <f aca="true" t="shared" si="2" ref="O5:O13">SUM(M5:N5)</f>
        <v>0</v>
      </c>
      <c r="P5" s="9"/>
      <c r="Q5" s="220">
        <f>Anmeldungen!N5</f>
        <v>0</v>
      </c>
      <c r="R5" s="224">
        <f>Teilnehmer!G124</f>
        <v>0</v>
      </c>
      <c r="S5" s="224">
        <f>Teilnehmer!H124</f>
        <v>0</v>
      </c>
      <c r="T5" s="221">
        <f aca="true" t="shared" si="3" ref="T5:T13">SUM(R5:S5)</f>
        <v>0</v>
      </c>
    </row>
    <row r="6" spans="2:20" ht="12.75" customHeight="1">
      <c r="B6" s="218" t="str">
        <f>Anmeldungen!B5</f>
        <v>Schurti, Margit</v>
      </c>
      <c r="C6" s="225">
        <f>Teilnehmer!G4</f>
        <v>20</v>
      </c>
      <c r="D6" s="225">
        <f>Teilnehmer!H4</f>
        <v>35</v>
      </c>
      <c r="E6" s="221">
        <f t="shared" si="0"/>
        <v>55</v>
      </c>
      <c r="F6" s="9"/>
      <c r="G6" s="220">
        <f>Anmeldungen!F6</f>
        <v>0</v>
      </c>
      <c r="H6" s="232">
        <f>Teilnehmer!G45</f>
        <v>0</v>
      </c>
      <c r="I6" s="232">
        <f>Teilnehmer!H45</f>
        <v>0</v>
      </c>
      <c r="J6" s="219">
        <f t="shared" si="1"/>
        <v>0</v>
      </c>
      <c r="K6" s="9"/>
      <c r="L6" s="220">
        <f>Anmeldungen!J6</f>
        <v>0</v>
      </c>
      <c r="M6" s="225">
        <f>Teilnehmer!G85</f>
        <v>0</v>
      </c>
      <c r="N6" s="225">
        <f>Teilnehmer!H85</f>
        <v>0</v>
      </c>
      <c r="O6" s="219">
        <f t="shared" si="2"/>
        <v>0</v>
      </c>
      <c r="P6" s="9"/>
      <c r="Q6" s="220">
        <f>Anmeldungen!N6</f>
        <v>0</v>
      </c>
      <c r="R6" s="225">
        <f>Teilnehmer!G125</f>
        <v>0</v>
      </c>
      <c r="S6" s="225">
        <f>Teilnehmer!H125</f>
        <v>0</v>
      </c>
      <c r="T6" s="219">
        <f t="shared" si="3"/>
        <v>0</v>
      </c>
    </row>
    <row r="7" spans="2:20" ht="12.75" customHeight="1">
      <c r="B7" s="220" t="str">
        <f>Anmeldungen!B8</f>
        <v>Haas, Haimo</v>
      </c>
      <c r="C7" s="225">
        <f>Teilnehmer!G7</f>
        <v>21</v>
      </c>
      <c r="D7" s="225">
        <f>Teilnehmer!H7</f>
        <v>30</v>
      </c>
      <c r="E7" s="221">
        <f t="shared" si="0"/>
        <v>51</v>
      </c>
      <c r="F7" s="9"/>
      <c r="G7" s="220">
        <f>Anmeldungen!F7</f>
        <v>0</v>
      </c>
      <c r="H7" s="232">
        <f>Teilnehmer!G46</f>
        <v>0</v>
      </c>
      <c r="I7" s="232">
        <f>Teilnehmer!H46</f>
        <v>0</v>
      </c>
      <c r="J7" s="219">
        <f t="shared" si="1"/>
        <v>0</v>
      </c>
      <c r="K7" s="9"/>
      <c r="L7" s="220">
        <f>Anmeldungen!J7</f>
        <v>0</v>
      </c>
      <c r="M7" s="225">
        <f>Teilnehmer!G86</f>
        <v>0</v>
      </c>
      <c r="N7" s="225">
        <f>Teilnehmer!H86</f>
        <v>0</v>
      </c>
      <c r="O7" s="219">
        <f t="shared" si="2"/>
        <v>0</v>
      </c>
      <c r="P7" s="9"/>
      <c r="Q7" s="220">
        <f>Anmeldungen!N7</f>
        <v>0</v>
      </c>
      <c r="R7" s="225">
        <f>Teilnehmer!G126</f>
        <v>0</v>
      </c>
      <c r="S7" s="225">
        <f>Teilnehmer!H126</f>
        <v>0</v>
      </c>
      <c r="T7" s="221">
        <f t="shared" si="3"/>
        <v>0</v>
      </c>
    </row>
    <row r="8" spans="2:20" ht="12.75" customHeight="1">
      <c r="B8" s="220" t="str">
        <f>Anmeldungen!B9</f>
        <v>Sparr, Norbert</v>
      </c>
      <c r="C8" s="225">
        <f>Teilnehmer!G8</f>
        <v>20</v>
      </c>
      <c r="D8" s="225">
        <f>Teilnehmer!H8</f>
        <v>29</v>
      </c>
      <c r="E8" s="219">
        <f t="shared" si="0"/>
        <v>49</v>
      </c>
      <c r="F8" s="9"/>
      <c r="G8" s="220">
        <f>Anmeldungen!F8</f>
        <v>0</v>
      </c>
      <c r="H8" s="232">
        <f>Teilnehmer!G47</f>
        <v>0</v>
      </c>
      <c r="I8" s="232">
        <f>Teilnehmer!H47</f>
        <v>0</v>
      </c>
      <c r="J8" s="219">
        <f t="shared" si="1"/>
        <v>0</v>
      </c>
      <c r="K8" s="9"/>
      <c r="L8" s="220">
        <f>Anmeldungen!J8</f>
        <v>0</v>
      </c>
      <c r="M8" s="225">
        <f>Teilnehmer!G87</f>
        <v>0</v>
      </c>
      <c r="N8" s="225">
        <f>Teilnehmer!H87</f>
        <v>0</v>
      </c>
      <c r="O8" s="219">
        <f t="shared" si="2"/>
        <v>0</v>
      </c>
      <c r="P8" s="9"/>
      <c r="Q8" s="220">
        <f>Anmeldungen!N8</f>
        <v>0</v>
      </c>
      <c r="R8" s="225">
        <f>Teilnehmer!G127</f>
        <v>0</v>
      </c>
      <c r="S8" s="225">
        <f>Teilnehmer!H127</f>
        <v>0</v>
      </c>
      <c r="T8" s="219">
        <f t="shared" si="3"/>
        <v>0</v>
      </c>
    </row>
    <row r="9" spans="2:20" ht="12.75" customHeight="1">
      <c r="B9" s="220" t="str">
        <f>Anmeldungen!B10</f>
        <v>Pitschmann, Reinhard</v>
      </c>
      <c r="C9" s="225">
        <f>Teilnehmer!G9</f>
        <v>15</v>
      </c>
      <c r="D9" s="226">
        <f>Teilnehmer!H9</f>
        <v>27</v>
      </c>
      <c r="E9" s="221">
        <f t="shared" si="0"/>
        <v>42</v>
      </c>
      <c r="F9" s="9"/>
      <c r="G9" s="220">
        <f>Anmeldungen!F9</f>
        <v>0</v>
      </c>
      <c r="H9" s="232">
        <f>Teilnehmer!G48</f>
        <v>0</v>
      </c>
      <c r="I9" s="232">
        <f>Teilnehmer!H48</f>
        <v>0</v>
      </c>
      <c r="J9" s="221">
        <f t="shared" si="1"/>
        <v>0</v>
      </c>
      <c r="K9" s="9"/>
      <c r="L9" s="220">
        <f>Anmeldungen!J9</f>
        <v>0</v>
      </c>
      <c r="M9" s="225">
        <f>Teilnehmer!G88</f>
        <v>0</v>
      </c>
      <c r="N9" s="225">
        <f>Teilnehmer!H88</f>
        <v>0</v>
      </c>
      <c r="O9" s="221">
        <f t="shared" si="2"/>
        <v>0</v>
      </c>
      <c r="P9" s="9"/>
      <c r="Q9" s="220">
        <f>Anmeldungen!N9</f>
        <v>0</v>
      </c>
      <c r="R9" s="225">
        <f>Teilnehmer!G128</f>
        <v>0</v>
      </c>
      <c r="S9" s="225">
        <f>Teilnehmer!H128</f>
        <v>0</v>
      </c>
      <c r="T9" s="219">
        <f t="shared" si="3"/>
        <v>0</v>
      </c>
    </row>
    <row r="10" spans="2:20" ht="12.75" customHeight="1">
      <c r="B10" s="220" t="str">
        <f>Anmeldungen!B11</f>
        <v>Krause, Horst</v>
      </c>
      <c r="C10" s="226">
        <f>Teilnehmer!G10</f>
        <v>9</v>
      </c>
      <c r="D10" s="225">
        <f>Teilnehmer!H10</f>
        <v>32</v>
      </c>
      <c r="E10" s="223">
        <f t="shared" si="0"/>
        <v>41</v>
      </c>
      <c r="F10" s="9"/>
      <c r="G10" s="220">
        <f>Anmeldungen!F10</f>
        <v>0</v>
      </c>
      <c r="H10" s="406">
        <f>Teilnehmer!G49</f>
        <v>0</v>
      </c>
      <c r="I10" s="406">
        <f>Teilnehmer!H49</f>
        <v>0</v>
      </c>
      <c r="J10" s="222">
        <f t="shared" si="1"/>
        <v>0</v>
      </c>
      <c r="K10" s="9"/>
      <c r="L10" s="220">
        <f>Anmeldungen!J10</f>
        <v>0</v>
      </c>
      <c r="M10" s="226">
        <f>Teilnehmer!G89</f>
        <v>0</v>
      </c>
      <c r="N10" s="226">
        <f>Teilnehmer!H89</f>
        <v>0</v>
      </c>
      <c r="O10" s="222">
        <f t="shared" si="2"/>
        <v>0</v>
      </c>
      <c r="P10" s="9"/>
      <c r="Q10" s="220">
        <f>Anmeldungen!N10</f>
        <v>0</v>
      </c>
      <c r="R10" s="226">
        <f>Teilnehmer!G129</f>
        <v>0</v>
      </c>
      <c r="S10" s="226">
        <f>Teilnehmer!H129</f>
        <v>0</v>
      </c>
      <c r="T10" s="223">
        <f t="shared" si="3"/>
        <v>0</v>
      </c>
    </row>
    <row r="11" spans="2:20" ht="12.75" customHeight="1">
      <c r="B11" s="218" t="str">
        <f>Anmeldungen!B13</f>
        <v>Gutzwiller, Christian</v>
      </c>
      <c r="C11" s="226">
        <f>Teilnehmer!G12</f>
        <v>12</v>
      </c>
      <c r="D11" s="226">
        <f>Teilnehmer!H12</f>
        <v>25</v>
      </c>
      <c r="E11" s="223">
        <f t="shared" si="0"/>
        <v>37</v>
      </c>
      <c r="F11" s="9"/>
      <c r="G11" s="220">
        <f>Anmeldungen!F11</f>
        <v>0</v>
      </c>
      <c r="H11" s="406">
        <f>Teilnehmer!G50</f>
        <v>0</v>
      </c>
      <c r="I11" s="406">
        <f>Teilnehmer!H50</f>
        <v>0</v>
      </c>
      <c r="J11" s="223">
        <f t="shared" si="1"/>
        <v>0</v>
      </c>
      <c r="K11" s="9"/>
      <c r="L11" s="220">
        <f>Anmeldungen!J11</f>
        <v>0</v>
      </c>
      <c r="M11" s="226">
        <f>Teilnehmer!G90</f>
        <v>0</v>
      </c>
      <c r="N11" s="226">
        <f>Teilnehmer!H90</f>
        <v>0</v>
      </c>
      <c r="O11" s="223">
        <f t="shared" si="2"/>
        <v>0</v>
      </c>
      <c r="P11" s="9"/>
      <c r="Q11" s="220">
        <f>Anmeldungen!N11</f>
        <v>0</v>
      </c>
      <c r="R11" s="226">
        <f>Teilnehmer!G130</f>
        <v>0</v>
      </c>
      <c r="S11" s="226">
        <f>Teilnehmer!H130</f>
        <v>0</v>
      </c>
      <c r="T11" s="223">
        <f t="shared" si="3"/>
        <v>0</v>
      </c>
    </row>
    <row r="12" spans="2:20" ht="12.75" customHeight="1">
      <c r="B12" s="220" t="str">
        <f>Anmeldungen!B12</f>
        <v>Hoch, Herbert</v>
      </c>
      <c r="C12" s="226">
        <f>Teilnehmer!G11</f>
        <v>10</v>
      </c>
      <c r="D12" s="226">
        <f>Teilnehmer!H11</f>
        <v>24</v>
      </c>
      <c r="E12" s="222">
        <f t="shared" si="0"/>
        <v>34</v>
      </c>
      <c r="F12" s="9"/>
      <c r="G12" s="220">
        <f>Anmeldungen!F12</f>
        <v>0</v>
      </c>
      <c r="H12" s="406">
        <f>Teilnehmer!G51</f>
        <v>0</v>
      </c>
      <c r="I12" s="406">
        <f>Teilnehmer!H51</f>
        <v>0</v>
      </c>
      <c r="J12" s="222">
        <f t="shared" si="1"/>
        <v>0</v>
      </c>
      <c r="K12" s="9"/>
      <c r="L12" s="220">
        <f>Anmeldungen!J12</f>
        <v>0</v>
      </c>
      <c r="M12" s="226">
        <f>Teilnehmer!G91</f>
        <v>0</v>
      </c>
      <c r="N12" s="226">
        <f>Teilnehmer!H91</f>
        <v>0</v>
      </c>
      <c r="O12" s="223">
        <f t="shared" si="2"/>
        <v>0</v>
      </c>
      <c r="P12" s="9"/>
      <c r="Q12" s="220">
        <f>Anmeldungen!N12</f>
        <v>0</v>
      </c>
      <c r="R12" s="226">
        <f>Teilnehmer!G131</f>
        <v>0</v>
      </c>
      <c r="S12" s="226">
        <f>Teilnehmer!H131</f>
        <v>0</v>
      </c>
      <c r="T12" s="222">
        <f t="shared" si="3"/>
        <v>0</v>
      </c>
    </row>
    <row r="13" spans="2:20" ht="12.75" customHeight="1" thickBot="1">
      <c r="B13" s="494" t="str">
        <f>Anmeldungen!B7</f>
        <v>Gutzwiller-Gfölner, Ingrid</v>
      </c>
      <c r="C13" s="227">
        <f>Teilnehmer!G6</f>
        <v>5</v>
      </c>
      <c r="D13" s="227">
        <f>Teilnehmer!H6</f>
        <v>20</v>
      </c>
      <c r="E13" s="484">
        <f t="shared" si="0"/>
        <v>25</v>
      </c>
      <c r="F13" s="9"/>
      <c r="G13" s="220">
        <f>Anmeldungen!F13</f>
        <v>0</v>
      </c>
      <c r="H13" s="407">
        <f>Teilnehmer!G52</f>
        <v>0</v>
      </c>
      <c r="I13" s="407">
        <f>Teilnehmer!H52</f>
        <v>0</v>
      </c>
      <c r="J13" s="223">
        <f t="shared" si="1"/>
        <v>0</v>
      </c>
      <c r="K13" s="9"/>
      <c r="L13" s="220">
        <f>Anmeldungen!J13</f>
        <v>0</v>
      </c>
      <c r="M13" s="233">
        <f>Teilnehmer!G92</f>
        <v>0</v>
      </c>
      <c r="N13" s="233">
        <f>Teilnehmer!H92</f>
        <v>0</v>
      </c>
      <c r="O13" s="222">
        <f t="shared" si="2"/>
        <v>0</v>
      </c>
      <c r="P13" s="9"/>
      <c r="Q13" s="220">
        <f>Anmeldungen!N13</f>
        <v>0</v>
      </c>
      <c r="R13" s="233">
        <f>Teilnehmer!G132</f>
        <v>0</v>
      </c>
      <c r="S13" s="233">
        <f>Teilnehmer!H132</f>
        <v>0</v>
      </c>
      <c r="T13" s="222">
        <f t="shared" si="3"/>
        <v>0</v>
      </c>
    </row>
    <row r="14" spans="2:20" ht="12.75" customHeight="1" thickBot="1">
      <c r="B14" s="213" t="s">
        <v>11</v>
      </c>
      <c r="C14" s="214">
        <v>100</v>
      </c>
      <c r="D14" s="214">
        <v>160</v>
      </c>
      <c r="E14" s="215">
        <v>255</v>
      </c>
      <c r="F14" s="9"/>
      <c r="G14" s="228" t="s">
        <v>11</v>
      </c>
      <c r="H14" s="229">
        <v>0</v>
      </c>
      <c r="I14" s="229">
        <v>0</v>
      </c>
      <c r="J14" s="230">
        <v>0</v>
      </c>
      <c r="K14" s="9"/>
      <c r="L14" s="228" t="s">
        <v>11</v>
      </c>
      <c r="M14" s="229">
        <v>0</v>
      </c>
      <c r="N14" s="229">
        <v>0</v>
      </c>
      <c r="O14" s="230">
        <v>0</v>
      </c>
      <c r="P14" s="9"/>
      <c r="Q14" s="228" t="s">
        <v>11</v>
      </c>
      <c r="R14" s="229">
        <v>0</v>
      </c>
      <c r="S14" s="229">
        <v>0</v>
      </c>
      <c r="T14" s="230">
        <v>0</v>
      </c>
    </row>
    <row r="15" spans="2:20" s="55" customFormat="1" ht="12.75" customHeight="1">
      <c r="B15" s="56" t="s">
        <v>15</v>
      </c>
      <c r="C15" s="57">
        <f>SUM(C5:C13)</f>
        <v>136</v>
      </c>
      <c r="D15" s="57">
        <f>SUM(D5:D13)</f>
        <v>256</v>
      </c>
      <c r="E15" s="57">
        <f>SUM(E5:E13)</f>
        <v>392</v>
      </c>
      <c r="F15" s="57"/>
      <c r="G15" s="56"/>
      <c r="H15" s="57">
        <f>SUM(H5:H13)</f>
        <v>0</v>
      </c>
      <c r="I15" s="57">
        <f>SUM(I5:I13)</f>
        <v>0</v>
      </c>
      <c r="J15" s="57">
        <f>SUM(J5:J13)</f>
        <v>0</v>
      </c>
      <c r="K15" s="57"/>
      <c r="L15" s="56"/>
      <c r="M15" s="57">
        <f>SUM(M5:M13)</f>
        <v>0</v>
      </c>
      <c r="N15" s="57">
        <f>SUM(N5:N13)</f>
        <v>0</v>
      </c>
      <c r="O15" s="57">
        <f>SUM(O5:O13)</f>
        <v>0</v>
      </c>
      <c r="P15" s="57"/>
      <c r="Q15" s="56"/>
      <c r="R15" s="57">
        <f>SUM(R6:R13)</f>
        <v>0</v>
      </c>
      <c r="S15" s="57">
        <f>SUM(S5:S13)</f>
        <v>0</v>
      </c>
      <c r="T15" s="57">
        <f>SUM(T5:T13)</f>
        <v>0</v>
      </c>
    </row>
    <row r="16" spans="2:20" ht="12.75" customHeight="1" thickBot="1">
      <c r="B16" s="30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</row>
    <row r="17" spans="2:20" s="3" customFormat="1" ht="12.75" customHeight="1" thickBot="1">
      <c r="B17" s="535" t="str">
        <f>Anmeldungen!B17</f>
        <v>GC Lipperswil</v>
      </c>
      <c r="C17" s="536"/>
      <c r="D17" s="536"/>
      <c r="E17" s="289">
        <f>SUM(IF(E19=0,60,E19),IF(E20=0,60,E20),IF(E21=0,60,E21),IF(E22=0,60,E22),IF(E23=0,60,E23))</f>
        <v>300</v>
      </c>
      <c r="F17" s="5"/>
      <c r="G17" s="535" t="str">
        <f>Anmeldungen!F17</f>
        <v>GC Memmingen</v>
      </c>
      <c r="H17" s="536"/>
      <c r="I17" s="536"/>
      <c r="J17" s="289">
        <f>SUM(IF(J19=0,60,J19),IF(J20=0,60,J20),IF(J21=0,60,J21),IF(J22=0,60,J22),IF(J23=0,60,J23))</f>
        <v>300</v>
      </c>
      <c r="K17" s="5"/>
      <c r="L17" s="535" t="str">
        <f>Anmeldungen!J17</f>
        <v>GC Owingen</v>
      </c>
      <c r="M17" s="536"/>
      <c r="N17" s="536"/>
      <c r="O17" s="289">
        <f>SUM(IF(O19=0,60,O19),IF(O20=0,60,O20),IF(O21=0,60,O21),IF(O22=0,60,O22),IF(O23=0,60,O23))</f>
        <v>203</v>
      </c>
      <c r="P17" s="5"/>
      <c r="Q17" s="537" t="str">
        <f>Anmeldungen!N17</f>
        <v>GC Rankweil</v>
      </c>
      <c r="R17" s="538"/>
      <c r="S17" s="538"/>
      <c r="T17" s="289">
        <f>SUM(IF(T19=0,60,T19),IF(T20=0,60,T20),IF(T21=0,60,T21),IF(T22=0,60,T22),IF(T23=0,60,T23))</f>
        <v>231</v>
      </c>
    </row>
    <row r="18" spans="2:20" ht="12.75" customHeight="1">
      <c r="B18" s="216" t="s">
        <v>1</v>
      </c>
      <c r="C18" s="41" t="s">
        <v>2</v>
      </c>
      <c r="D18" s="41" t="s">
        <v>3</v>
      </c>
      <c r="E18" s="217" t="s">
        <v>4</v>
      </c>
      <c r="F18" s="9"/>
      <c r="G18" s="216" t="s">
        <v>1</v>
      </c>
      <c r="H18" s="41" t="s">
        <v>2</v>
      </c>
      <c r="I18" s="41" t="s">
        <v>3</v>
      </c>
      <c r="J18" s="217" t="s">
        <v>4</v>
      </c>
      <c r="K18" s="9"/>
      <c r="L18" s="216" t="s">
        <v>1</v>
      </c>
      <c r="M18" s="41" t="s">
        <v>2</v>
      </c>
      <c r="N18" s="41" t="s">
        <v>3</v>
      </c>
      <c r="O18" s="217" t="s">
        <v>4</v>
      </c>
      <c r="P18" s="9"/>
      <c r="Q18" s="216" t="s">
        <v>1</v>
      </c>
      <c r="R18" s="41" t="s">
        <v>2</v>
      </c>
      <c r="S18" s="41" t="s">
        <v>3</v>
      </c>
      <c r="T18" s="217" t="s">
        <v>4</v>
      </c>
    </row>
    <row r="19" spans="2:20" ht="12.75" customHeight="1">
      <c r="B19" s="220">
        <f>Anmeldungen!B19</f>
        <v>0</v>
      </c>
      <c r="C19" s="224">
        <f>Teilnehmer!G164</f>
        <v>0</v>
      </c>
      <c r="D19" s="224">
        <f>Teilnehmer!H164</f>
        <v>0</v>
      </c>
      <c r="E19" s="221">
        <f aca="true" t="shared" si="4" ref="E19:E27">SUM(C19:D19)</f>
        <v>0</v>
      </c>
      <c r="F19" s="9"/>
      <c r="G19" s="220">
        <f>Anmeldungen!F19</f>
        <v>0</v>
      </c>
      <c r="H19" s="224">
        <f>Teilnehmer!G204</f>
        <v>0</v>
      </c>
      <c r="I19" s="224">
        <f>Teilnehmer!H204</f>
        <v>0</v>
      </c>
      <c r="J19" s="221">
        <f aca="true" t="shared" si="5" ref="J19:J27">SUM(H19:I19)</f>
        <v>0</v>
      </c>
      <c r="K19" s="9"/>
      <c r="L19" s="220" t="str">
        <f>Anmeldungen!J24</f>
        <v>Risch, Rolf-Rüdiger</v>
      </c>
      <c r="M19" s="224">
        <f>Teilnehmer!G249</f>
        <v>11</v>
      </c>
      <c r="N19" s="224">
        <f>Teilnehmer!H249</f>
        <v>30</v>
      </c>
      <c r="O19" s="221">
        <f aca="true" t="shared" si="6" ref="O19:O27">SUM(M19:N19)</f>
        <v>41</v>
      </c>
      <c r="P19" s="9"/>
      <c r="Q19" s="220" t="str">
        <f>Anmeldungen!N23</f>
        <v>Wolf, Doris</v>
      </c>
      <c r="R19" s="224">
        <f>Teilnehmer!G288</f>
        <v>18</v>
      </c>
      <c r="S19" s="224">
        <f>Teilnehmer!H288</f>
        <v>35</v>
      </c>
      <c r="T19" s="221">
        <f aca="true" t="shared" si="7" ref="T19:T27">SUM(R19:S19)</f>
        <v>53</v>
      </c>
    </row>
    <row r="20" spans="2:20" ht="12.75" customHeight="1">
      <c r="B20" s="220">
        <f>Anmeldungen!B20</f>
        <v>0</v>
      </c>
      <c r="C20" s="225">
        <f>Teilnehmer!G165</f>
        <v>0</v>
      </c>
      <c r="D20" s="225">
        <f>Teilnehmer!H165</f>
        <v>0</v>
      </c>
      <c r="E20" s="219">
        <f t="shared" si="4"/>
        <v>0</v>
      </c>
      <c r="F20" s="9"/>
      <c r="G20" s="220">
        <f>Anmeldungen!F20</f>
        <v>0</v>
      </c>
      <c r="H20" s="225">
        <f>Teilnehmer!G205</f>
        <v>0</v>
      </c>
      <c r="I20" s="225">
        <f>Teilnehmer!H205</f>
        <v>0</v>
      </c>
      <c r="J20" s="219">
        <f t="shared" si="5"/>
        <v>0</v>
      </c>
      <c r="K20" s="9"/>
      <c r="L20" s="220" t="str">
        <f>Anmeldungen!J22</f>
        <v>Horn, Rolf</v>
      </c>
      <c r="M20" s="225">
        <f>Teilnehmer!G247</f>
        <v>14</v>
      </c>
      <c r="N20" s="225">
        <f>Teilnehmer!H247</f>
        <v>25</v>
      </c>
      <c r="O20" s="219">
        <f t="shared" si="6"/>
        <v>39</v>
      </c>
      <c r="P20" s="9"/>
      <c r="Q20" s="220" t="str">
        <f>Anmeldungen!N19</f>
        <v>Fuchs, Alfred</v>
      </c>
      <c r="R20" s="225">
        <f>Teilnehmer!G284</f>
        <v>19</v>
      </c>
      <c r="S20" s="225">
        <f>Teilnehmer!H284</f>
        <v>29</v>
      </c>
      <c r="T20" s="221">
        <f t="shared" si="7"/>
        <v>48</v>
      </c>
    </row>
    <row r="21" spans="2:20" ht="12.75" customHeight="1">
      <c r="B21" s="220">
        <f>Anmeldungen!B21</f>
        <v>0</v>
      </c>
      <c r="C21" s="225">
        <f>Teilnehmer!G166</f>
        <v>0</v>
      </c>
      <c r="D21" s="225">
        <f>Teilnehmer!H166</f>
        <v>0</v>
      </c>
      <c r="E21" s="221">
        <f t="shared" si="4"/>
        <v>0</v>
      </c>
      <c r="F21" s="9"/>
      <c r="G21" s="220">
        <f>Anmeldungen!F21</f>
        <v>0</v>
      </c>
      <c r="H21" s="225">
        <f>Teilnehmer!G206</f>
        <v>0</v>
      </c>
      <c r="I21" s="225">
        <f>Teilnehmer!H206</f>
        <v>0</v>
      </c>
      <c r="J21" s="219">
        <f t="shared" si="5"/>
        <v>0</v>
      </c>
      <c r="K21" s="9"/>
      <c r="L21" s="220" t="str">
        <f>Anmeldungen!J25</f>
        <v>Schechter, Marlies</v>
      </c>
      <c r="M21" s="225">
        <f>Teilnehmer!G250</f>
        <v>5</v>
      </c>
      <c r="N21" s="225">
        <f>Teilnehmer!H250</f>
        <v>30</v>
      </c>
      <c r="O21" s="219">
        <f t="shared" si="6"/>
        <v>35</v>
      </c>
      <c r="P21" s="9"/>
      <c r="Q21" s="220" t="str">
        <f>Anmeldungen!N22</f>
        <v>Schallert Herbert</v>
      </c>
      <c r="R21" s="225">
        <f>Teilnehmer!G287</f>
        <v>17</v>
      </c>
      <c r="S21" s="225">
        <f>Teilnehmer!H287</f>
        <v>29</v>
      </c>
      <c r="T21" s="219">
        <f t="shared" si="7"/>
        <v>46</v>
      </c>
    </row>
    <row r="22" spans="2:20" ht="12.75" customHeight="1">
      <c r="B22" s="220">
        <f>Anmeldungen!B22</f>
        <v>0</v>
      </c>
      <c r="C22" s="225">
        <f>Teilnehmer!G167</f>
        <v>0</v>
      </c>
      <c r="D22" s="225">
        <f>Teilnehmer!H167</f>
        <v>0</v>
      </c>
      <c r="E22" s="219">
        <f t="shared" si="4"/>
        <v>0</v>
      </c>
      <c r="F22" s="9"/>
      <c r="G22" s="220">
        <f>Anmeldungen!F22</f>
        <v>0</v>
      </c>
      <c r="H22" s="225">
        <f>Teilnehmer!G207</f>
        <v>0</v>
      </c>
      <c r="I22" s="225">
        <f>Teilnehmer!H207</f>
        <v>0</v>
      </c>
      <c r="J22" s="221">
        <f t="shared" si="5"/>
        <v>0</v>
      </c>
      <c r="K22" s="9"/>
      <c r="L22" s="220" t="str">
        <f>Anmeldungen!J21</f>
        <v>Schechter, Gustav</v>
      </c>
      <c r="M22" s="225">
        <f>Teilnehmer!G246</f>
        <v>8</v>
      </c>
      <c r="N22" s="225">
        <f>Teilnehmer!H246</f>
        <v>20</v>
      </c>
      <c r="O22" s="221">
        <f t="shared" si="6"/>
        <v>28</v>
      </c>
      <c r="P22" s="9"/>
      <c r="Q22" s="220" t="str">
        <f>Anmeldungen!N24</f>
        <v>Knünz, Walter</v>
      </c>
      <c r="R22" s="225">
        <f>Teilnehmer!G289</f>
        <v>16</v>
      </c>
      <c r="S22" s="225">
        <f>Teilnehmer!H289</f>
        <v>27</v>
      </c>
      <c r="T22" s="219">
        <f t="shared" si="7"/>
        <v>43</v>
      </c>
    </row>
    <row r="23" spans="2:20" ht="12.75" customHeight="1">
      <c r="B23" s="220">
        <f>Anmeldungen!B23</f>
        <v>0</v>
      </c>
      <c r="C23" s="225">
        <f>Teilnehmer!G168</f>
        <v>0</v>
      </c>
      <c r="D23" s="225">
        <f>Teilnehmer!H168</f>
        <v>0</v>
      </c>
      <c r="E23" s="221">
        <f t="shared" si="4"/>
        <v>0</v>
      </c>
      <c r="F23" s="9"/>
      <c r="G23" s="220">
        <f>Anmeldungen!F23</f>
        <v>0</v>
      </c>
      <c r="H23" s="225">
        <f>Teilnehmer!G208</f>
        <v>0</v>
      </c>
      <c r="I23" s="225">
        <f>Teilnehmer!H208</f>
        <v>0</v>
      </c>
      <c r="J23" s="219">
        <f t="shared" si="5"/>
        <v>0</v>
      </c>
      <c r="K23" s="9"/>
      <c r="L23" s="220" t="str">
        <f>Anmeldungen!J20</f>
        <v>Werth, Günter</v>
      </c>
      <c r="M23" s="225">
        <f>Teilnehmer!G245</f>
        <v>0</v>
      </c>
      <c r="N23" s="225">
        <f>Teilnehmer!H245</f>
        <v>0</v>
      </c>
      <c r="O23" s="219">
        <f t="shared" si="6"/>
        <v>0</v>
      </c>
      <c r="P23" s="9"/>
      <c r="Q23" s="220" t="str">
        <f>Anmeldungen!N20</f>
        <v>Wiesinger, Walter</v>
      </c>
      <c r="R23" s="225">
        <f>Teilnehmer!G285</f>
        <v>15</v>
      </c>
      <c r="S23" s="225">
        <f>Teilnehmer!H285</f>
        <v>26</v>
      </c>
      <c r="T23" s="219">
        <f t="shared" si="7"/>
        <v>41</v>
      </c>
    </row>
    <row r="24" spans="2:20" ht="12.75" customHeight="1">
      <c r="B24" s="220">
        <f>Anmeldungen!B24</f>
        <v>0</v>
      </c>
      <c r="C24" s="226">
        <f>Teilnehmer!G169</f>
        <v>0</v>
      </c>
      <c r="D24" s="226">
        <f>Teilnehmer!H169</f>
        <v>0</v>
      </c>
      <c r="E24" s="222">
        <f t="shared" si="4"/>
        <v>0</v>
      </c>
      <c r="F24" s="9"/>
      <c r="G24" s="220">
        <f>Anmeldungen!F24</f>
        <v>0</v>
      </c>
      <c r="H24" s="226">
        <f>Teilnehmer!G209</f>
        <v>0</v>
      </c>
      <c r="I24" s="226">
        <f>Teilnehmer!H209</f>
        <v>0</v>
      </c>
      <c r="J24" s="222">
        <f t="shared" si="5"/>
        <v>0</v>
      </c>
      <c r="K24" s="9"/>
      <c r="L24" s="220" t="str">
        <f>Anmeldungen!J23</f>
        <v>Bertele, Manfred</v>
      </c>
      <c r="M24" s="226">
        <f>Teilnehmer!G248</f>
        <v>0</v>
      </c>
      <c r="N24" s="226">
        <f>Teilnehmer!H248</f>
        <v>0</v>
      </c>
      <c r="O24" s="222">
        <f t="shared" si="6"/>
        <v>0</v>
      </c>
      <c r="P24" s="9"/>
      <c r="Q24" s="220" t="str">
        <f>Anmeldungen!N21</f>
        <v>Engler, Sabine</v>
      </c>
      <c r="R24" s="226">
        <f>Teilnehmer!G286</f>
        <v>14</v>
      </c>
      <c r="S24" s="226">
        <f>Teilnehmer!H286</f>
        <v>26</v>
      </c>
      <c r="T24" s="222">
        <f t="shared" si="7"/>
        <v>40</v>
      </c>
    </row>
    <row r="25" spans="2:20" ht="12.75" customHeight="1">
      <c r="B25" s="220">
        <f>Anmeldungen!B25</f>
        <v>0</v>
      </c>
      <c r="C25" s="226">
        <f>Teilnehmer!G170</f>
        <v>0</v>
      </c>
      <c r="D25" s="226">
        <f>Teilnehmer!H170</f>
        <v>0</v>
      </c>
      <c r="E25" s="223">
        <f t="shared" si="4"/>
        <v>0</v>
      </c>
      <c r="F25" s="9"/>
      <c r="G25" s="220">
        <f>Anmeldungen!F25</f>
        <v>0</v>
      </c>
      <c r="H25" s="226">
        <f>Teilnehmer!G210</f>
        <v>0</v>
      </c>
      <c r="I25" s="226">
        <f>Teilnehmer!H210</f>
        <v>0</v>
      </c>
      <c r="J25" s="223">
        <f t="shared" si="5"/>
        <v>0</v>
      </c>
      <c r="K25" s="9"/>
      <c r="L25" s="220">
        <f>Anmeldungen!J26</f>
        <v>0</v>
      </c>
      <c r="M25" s="226">
        <f>Teilnehmer!G251</f>
        <v>0</v>
      </c>
      <c r="N25" s="226">
        <f>Teilnehmer!H251</f>
        <v>0</v>
      </c>
      <c r="O25" s="223">
        <f t="shared" si="6"/>
        <v>0</v>
      </c>
      <c r="P25" s="9"/>
      <c r="Q25" s="220" t="str">
        <f>Anmeldungen!N25</f>
        <v>Heinritz, Jürgen</v>
      </c>
      <c r="R25" s="226">
        <f>Teilnehmer!G290</f>
        <v>12</v>
      </c>
      <c r="S25" s="226">
        <f>Teilnehmer!H290</f>
        <v>26</v>
      </c>
      <c r="T25" s="223">
        <f t="shared" si="7"/>
        <v>38</v>
      </c>
    </row>
    <row r="26" spans="2:20" ht="12.75" customHeight="1">
      <c r="B26" s="220">
        <f>Anmeldungen!B26</f>
        <v>0</v>
      </c>
      <c r="C26" s="226">
        <f>Teilnehmer!G171</f>
        <v>0</v>
      </c>
      <c r="D26" s="226">
        <f>Teilnehmer!H171</f>
        <v>0</v>
      </c>
      <c r="E26" s="223">
        <f t="shared" si="4"/>
        <v>0</v>
      </c>
      <c r="F26" s="9"/>
      <c r="G26" s="220">
        <f>Anmeldungen!F26</f>
        <v>0</v>
      </c>
      <c r="H26" s="226">
        <f>Teilnehmer!G211</f>
        <v>0</v>
      </c>
      <c r="I26" s="226">
        <f>Teilnehmer!H211</f>
        <v>0</v>
      </c>
      <c r="J26" s="223">
        <f t="shared" si="5"/>
        <v>0</v>
      </c>
      <c r="K26" s="9"/>
      <c r="L26" s="220" t="str">
        <f>Anmeldungen!J19</f>
        <v>Reuter, Werner</v>
      </c>
      <c r="M26" s="226">
        <f>Teilnehmer!G244</f>
        <v>0</v>
      </c>
      <c r="N26" s="226">
        <f>Teilnehmer!H244</f>
        <v>0</v>
      </c>
      <c r="O26" s="223">
        <f t="shared" si="6"/>
        <v>0</v>
      </c>
      <c r="P26" s="9"/>
      <c r="Q26" s="220" t="str">
        <f>Anmeldungen!N27</f>
        <v>Matt Wolfgang</v>
      </c>
      <c r="R26" s="226">
        <f>Teilnehmer!G292</f>
        <v>9</v>
      </c>
      <c r="S26" s="226">
        <f>Teilnehmer!H292</f>
        <v>20</v>
      </c>
      <c r="T26" s="223">
        <f t="shared" si="7"/>
        <v>29</v>
      </c>
    </row>
    <row r="27" spans="2:20" ht="12.75" customHeight="1">
      <c r="B27" s="220">
        <f>Anmeldungen!B27</f>
        <v>0</v>
      </c>
      <c r="C27" s="233">
        <f>Teilnehmer!G172</f>
        <v>0</v>
      </c>
      <c r="D27" s="233">
        <f>Teilnehmer!H172</f>
        <v>0</v>
      </c>
      <c r="E27" s="223">
        <f t="shared" si="4"/>
        <v>0</v>
      </c>
      <c r="F27" s="9"/>
      <c r="G27" s="220">
        <f>Anmeldungen!F27</f>
        <v>0</v>
      </c>
      <c r="H27" s="233">
        <f>Teilnehmer!G212</f>
        <v>0</v>
      </c>
      <c r="I27" s="233">
        <f>Teilnehmer!H212</f>
        <v>0</v>
      </c>
      <c r="J27" s="222">
        <f t="shared" si="5"/>
        <v>0</v>
      </c>
      <c r="K27" s="9"/>
      <c r="L27" s="220">
        <f>Anmeldungen!J27</f>
        <v>0</v>
      </c>
      <c r="M27" s="233">
        <f>Teilnehmer!G252</f>
        <v>0</v>
      </c>
      <c r="N27" s="233">
        <f>Teilnehmer!H252</f>
        <v>0</v>
      </c>
      <c r="O27" s="222">
        <f t="shared" si="6"/>
        <v>0</v>
      </c>
      <c r="P27" s="9"/>
      <c r="Q27" s="220" t="str">
        <f>Anmeldungen!N26</f>
        <v>Bale, Christine</v>
      </c>
      <c r="R27" s="233">
        <f>Teilnehmer!G291</f>
        <v>0</v>
      </c>
      <c r="S27" s="233">
        <f>Teilnehmer!H291</f>
        <v>0</v>
      </c>
      <c r="T27" s="222">
        <f t="shared" si="7"/>
        <v>0</v>
      </c>
    </row>
    <row r="28" spans="2:20" ht="12.75" customHeight="1" thickBot="1">
      <c r="B28" s="228" t="s">
        <v>11</v>
      </c>
      <c r="C28" s="229">
        <v>0</v>
      </c>
      <c r="D28" s="229">
        <v>0</v>
      </c>
      <c r="E28" s="230">
        <v>0</v>
      </c>
      <c r="F28" s="9"/>
      <c r="G28" s="228" t="s">
        <v>11</v>
      </c>
      <c r="H28" s="229">
        <v>0</v>
      </c>
      <c r="I28" s="229">
        <v>0</v>
      </c>
      <c r="J28" s="230">
        <v>0</v>
      </c>
      <c r="K28" s="9"/>
      <c r="L28" s="228" t="s">
        <v>11</v>
      </c>
      <c r="M28" s="229">
        <v>38</v>
      </c>
      <c r="N28" s="229">
        <v>105</v>
      </c>
      <c r="O28" s="230">
        <v>143</v>
      </c>
      <c r="P28" s="9"/>
      <c r="Q28" s="228" t="s">
        <v>11</v>
      </c>
      <c r="R28" s="229">
        <v>85</v>
      </c>
      <c r="S28" s="229">
        <v>146</v>
      </c>
      <c r="T28" s="230">
        <v>231</v>
      </c>
    </row>
    <row r="29" spans="2:20" ht="12.75" customHeight="1">
      <c r="B29" s="56" t="s">
        <v>15</v>
      </c>
      <c r="C29" s="57">
        <f>SUM(C19:C27)</f>
        <v>0</v>
      </c>
      <c r="D29" s="57">
        <f>SUM(D19:D27)</f>
        <v>0</v>
      </c>
      <c r="E29" s="57">
        <f>SUM(E19:E27)</f>
        <v>0</v>
      </c>
      <c r="F29" s="57"/>
      <c r="G29" s="56"/>
      <c r="H29" s="57">
        <f>SUM(H19:H27)</f>
        <v>0</v>
      </c>
      <c r="I29" s="57">
        <f>SUM(I19:I27)</f>
        <v>0</v>
      </c>
      <c r="J29" s="57">
        <f>SUM(J19:J27)</f>
        <v>0</v>
      </c>
      <c r="K29" s="57"/>
      <c r="L29" s="56"/>
      <c r="M29" s="57">
        <f>SUM(M19:M27)</f>
        <v>38</v>
      </c>
      <c r="N29" s="57">
        <f>SUM(N19:N27)</f>
        <v>105</v>
      </c>
      <c r="O29" s="57">
        <f>SUM(O19:O27)</f>
        <v>143</v>
      </c>
      <c r="P29" s="57"/>
      <c r="Q29" s="56"/>
      <c r="R29" s="57">
        <f>SUM(R19:R27)</f>
        <v>120</v>
      </c>
      <c r="S29" s="57">
        <f>SUM(S19:S27)</f>
        <v>218</v>
      </c>
      <c r="T29" s="57">
        <f>SUM(T19:T27)</f>
        <v>338</v>
      </c>
    </row>
    <row r="30" spans="2:20" ht="12.75" customHeight="1" thickBot="1">
      <c r="B30" s="30"/>
      <c r="C30" s="9"/>
      <c r="D30" s="9"/>
      <c r="E30" s="9"/>
      <c r="F30" s="9"/>
      <c r="G30" s="30"/>
      <c r="H30" s="9"/>
      <c r="I30" s="9"/>
      <c r="J30" s="9"/>
      <c r="K30" s="9"/>
      <c r="L30" s="30"/>
      <c r="M30" s="9"/>
      <c r="N30" s="9"/>
      <c r="O30" s="9"/>
      <c r="P30" s="9"/>
      <c r="Q30" s="30"/>
      <c r="R30" s="10"/>
      <c r="S30" s="10"/>
      <c r="T30" s="10"/>
    </row>
    <row r="31" spans="2:20" s="3" customFormat="1" ht="12.75" customHeight="1" thickBot="1">
      <c r="B31" s="535" t="str">
        <f>Anmeldungen!B31</f>
        <v>GC Ravensburg</v>
      </c>
      <c r="C31" s="536"/>
      <c r="D31" s="536"/>
      <c r="E31" s="289">
        <f>SUM(IF(E33=0,60,E33),IF(E34=0,60,E34),IF(E35=0,60,E35),IF(E36=0,60,E36),IF(E37=0,60,E37))</f>
        <v>211</v>
      </c>
      <c r="F31" s="5"/>
      <c r="G31" s="535" t="str">
        <f>Anmeldungen!F31</f>
        <v>GC Riefensberg</v>
      </c>
      <c r="H31" s="536"/>
      <c r="I31" s="536"/>
      <c r="J31" s="289">
        <f>SUM(IF(J33=0,60,J33),IF(J34=0,60,J34),IF(J35=0,60,J35),IF(J36=0,60,J36),IF(J37=0,60,J37))</f>
        <v>235</v>
      </c>
      <c r="K31" s="5"/>
      <c r="L31" s="535" t="str">
        <f>Anmeldungen!J31</f>
        <v>GC Waldkirch</v>
      </c>
      <c r="M31" s="536"/>
      <c r="N31" s="536"/>
      <c r="O31" s="289">
        <f>SUM(IF(O33=0,60,O33),IF(O34=0,60,O34),IF(O35=0,60,O35),IF(O36=0,60,O36),IF(O37=0,60,O37))</f>
        <v>209</v>
      </c>
      <c r="P31" s="5"/>
      <c r="Q31" s="535" t="str">
        <f>Anmeldungen!N31</f>
        <v>GC Weißensberg</v>
      </c>
      <c r="R31" s="536"/>
      <c r="S31" s="536"/>
      <c r="T31" s="289">
        <f>SUM(IF(T33=0,60,T33),IF(T34=0,60,T34),IF(T35=0,60,T35),IF(T36=0,60,T36),IF(T37=0,60,T37))</f>
        <v>273</v>
      </c>
    </row>
    <row r="32" spans="2:20" ht="12.75" customHeight="1">
      <c r="B32" s="216" t="s">
        <v>1</v>
      </c>
      <c r="C32" s="41" t="s">
        <v>2</v>
      </c>
      <c r="D32" s="41" t="s">
        <v>3</v>
      </c>
      <c r="E32" s="217" t="s">
        <v>4</v>
      </c>
      <c r="F32" s="9"/>
      <c r="G32" s="216" t="s">
        <v>1</v>
      </c>
      <c r="H32" s="41" t="s">
        <v>2</v>
      </c>
      <c r="I32" s="41" t="s">
        <v>3</v>
      </c>
      <c r="J32" s="217" t="s">
        <v>4</v>
      </c>
      <c r="K32" s="9"/>
      <c r="L32" s="216" t="s">
        <v>1</v>
      </c>
      <c r="M32" s="41" t="s">
        <v>2</v>
      </c>
      <c r="N32" s="41" t="s">
        <v>3</v>
      </c>
      <c r="O32" s="217" t="s">
        <v>4</v>
      </c>
      <c r="P32" s="9"/>
      <c r="Q32" s="216" t="s">
        <v>1</v>
      </c>
      <c r="R32" s="41" t="s">
        <v>2</v>
      </c>
      <c r="S32" s="41" t="s">
        <v>3</v>
      </c>
      <c r="T32" s="217" t="s">
        <v>4</v>
      </c>
    </row>
    <row r="33" spans="2:20" ht="12.75" customHeight="1">
      <c r="B33" s="220" t="str">
        <f>Anmeldungen!B38</f>
        <v>Tritschler, Dieter</v>
      </c>
      <c r="C33" s="224">
        <f>Teilnehmer!G329</f>
        <v>14</v>
      </c>
      <c r="D33" s="224">
        <f>Teilnehmer!H329</f>
        <v>39</v>
      </c>
      <c r="E33" s="219">
        <f aca="true" t="shared" si="8" ref="E33:E41">SUM(C33:D33)</f>
        <v>53</v>
      </c>
      <c r="F33" s="9"/>
      <c r="G33" s="220" t="str">
        <f>Anmeldungen!F33</f>
        <v>Berchtold, Hubert</v>
      </c>
      <c r="H33" s="224">
        <f>Teilnehmer!G364</f>
        <v>19</v>
      </c>
      <c r="I33" s="224">
        <f>Teilnehmer!H364</f>
        <v>37</v>
      </c>
      <c r="J33" s="219">
        <f aca="true" t="shared" si="9" ref="J33:J41">SUM(H33:I33)</f>
        <v>56</v>
      </c>
      <c r="K33" s="9"/>
      <c r="L33" s="220" t="str">
        <f>Anmeldungen!J39</f>
        <v>Mattle Kurt</v>
      </c>
      <c r="M33" s="224">
        <f>Teilnehmer!G410</f>
        <v>16</v>
      </c>
      <c r="N33" s="224">
        <f>Teilnehmer!H410</f>
        <v>31</v>
      </c>
      <c r="O33" s="219">
        <f aca="true" t="shared" si="10" ref="O33:O41">SUM(M33:N33)</f>
        <v>47</v>
      </c>
      <c r="P33" s="9"/>
      <c r="Q33" s="234" t="str">
        <f>Anmeldungen!N36</f>
        <v>Jielg, Walter</v>
      </c>
      <c r="R33" s="224">
        <f>Teilnehmer!G447</f>
        <v>23</v>
      </c>
      <c r="S33" s="224">
        <f>Teilnehmer!H447</f>
        <v>43</v>
      </c>
      <c r="T33" s="221">
        <f aca="true" t="shared" si="11" ref="T33:T41">SUM(R33:S33)</f>
        <v>66</v>
      </c>
    </row>
    <row r="34" spans="2:20" ht="12.75" customHeight="1">
      <c r="B34" s="220" t="str">
        <f>Anmeldungen!B33</f>
        <v>Braunschweig, Roland</v>
      </c>
      <c r="C34" s="225">
        <f>Teilnehmer!G324</f>
        <v>19</v>
      </c>
      <c r="D34" s="225">
        <f>Teilnehmer!H324</f>
        <v>31</v>
      </c>
      <c r="E34" s="219">
        <f t="shared" si="8"/>
        <v>50</v>
      </c>
      <c r="F34" s="9"/>
      <c r="G34" s="220" t="str">
        <f>Anmeldungen!F34</f>
        <v>Gerber, Jürgen</v>
      </c>
      <c r="H34" s="225">
        <f>Teilnehmer!G365</f>
        <v>22</v>
      </c>
      <c r="I34" s="225">
        <f>Teilnehmer!H365</f>
        <v>34</v>
      </c>
      <c r="J34" s="219">
        <f t="shared" si="9"/>
        <v>56</v>
      </c>
      <c r="K34" s="9"/>
      <c r="L34" s="220" t="str">
        <f>Anmeldungen!J34</f>
        <v>Wick Karl</v>
      </c>
      <c r="M34" s="225">
        <f>Teilnehmer!G405</f>
        <v>17</v>
      </c>
      <c r="N34" s="225">
        <f>Teilnehmer!H405</f>
        <v>26</v>
      </c>
      <c r="O34" s="221">
        <f t="shared" si="10"/>
        <v>43</v>
      </c>
      <c r="P34" s="9"/>
      <c r="Q34" s="234" t="str">
        <f>Anmeldungen!N38</f>
        <v>Czech, Horst</v>
      </c>
      <c r="R34" s="225">
        <f>Teilnehmer!G449</f>
        <v>24</v>
      </c>
      <c r="S34" s="225">
        <f>Teilnehmer!H449</f>
        <v>31</v>
      </c>
      <c r="T34" s="221">
        <f t="shared" si="11"/>
        <v>55</v>
      </c>
    </row>
    <row r="35" spans="2:20" ht="12.75" customHeight="1">
      <c r="B35" s="220" t="str">
        <f>Anmeldungen!B36</f>
        <v>Bausch, Otto</v>
      </c>
      <c r="C35" s="225">
        <f>Teilnehmer!G327</f>
        <v>13</v>
      </c>
      <c r="D35" s="225">
        <f>Teilnehmer!H327</f>
        <v>30</v>
      </c>
      <c r="E35" s="219">
        <f t="shared" si="8"/>
        <v>43</v>
      </c>
      <c r="F35" s="9"/>
      <c r="G35" s="220" t="str">
        <f>Anmeldungen!F36</f>
        <v>Köb, Dr. Gebhard</v>
      </c>
      <c r="H35" s="225">
        <f>Teilnehmer!G367</f>
        <v>19</v>
      </c>
      <c r="I35" s="225">
        <f>Teilnehmer!H367</f>
        <v>33</v>
      </c>
      <c r="J35" s="219">
        <f t="shared" si="9"/>
        <v>52</v>
      </c>
      <c r="K35" s="9"/>
      <c r="L35" s="220" t="str">
        <f>Anmeldungen!J35</f>
        <v>Ganahl Anton</v>
      </c>
      <c r="M35" s="225">
        <f>Teilnehmer!G406</f>
        <v>17</v>
      </c>
      <c r="N35" s="225">
        <f>Teilnehmer!H406</f>
        <v>26</v>
      </c>
      <c r="O35" s="219">
        <f t="shared" si="10"/>
        <v>43</v>
      </c>
      <c r="P35" s="9"/>
      <c r="Q35" s="234" t="str">
        <f>Anmeldungen!N34</f>
        <v>Schmid, Roland</v>
      </c>
      <c r="R35" s="225">
        <f>Teilnehmer!G445</f>
        <v>21</v>
      </c>
      <c r="S35" s="225">
        <f>Teilnehmer!H445</f>
        <v>32</v>
      </c>
      <c r="T35" s="219">
        <f t="shared" si="11"/>
        <v>53</v>
      </c>
    </row>
    <row r="36" spans="2:20" ht="12.75" customHeight="1">
      <c r="B36" s="220" t="str">
        <f>Anmeldungen!B40</f>
        <v>Beck, Ulrike</v>
      </c>
      <c r="C36" s="225">
        <f>Teilnehmer!G331</f>
        <v>7</v>
      </c>
      <c r="D36" s="225">
        <f>Teilnehmer!H331</f>
        <v>31</v>
      </c>
      <c r="E36" s="221">
        <f t="shared" si="8"/>
        <v>38</v>
      </c>
      <c r="F36" s="9"/>
      <c r="G36" s="220" t="str">
        <f>Anmeldungen!F41</f>
        <v>Vonach, Margit</v>
      </c>
      <c r="H36" s="225">
        <f>Teilnehmer!G372</f>
        <v>9</v>
      </c>
      <c r="I36" s="225">
        <f>Teilnehmer!H372</f>
        <v>27</v>
      </c>
      <c r="J36" s="221">
        <f t="shared" si="9"/>
        <v>36</v>
      </c>
      <c r="K36" s="9"/>
      <c r="L36" s="220" t="str">
        <f>Anmeldungen!J40</f>
        <v>Meisel Robert</v>
      </c>
      <c r="M36" s="226">
        <f>Teilnehmer!G411</f>
        <v>9</v>
      </c>
      <c r="N36" s="225">
        <f>Teilnehmer!H411</f>
        <v>29</v>
      </c>
      <c r="O36" s="219">
        <f t="shared" si="10"/>
        <v>38</v>
      </c>
      <c r="P36" s="9"/>
      <c r="Q36" s="234" t="str">
        <f>Anmeldungen!N35</f>
        <v>Zoller, Josef </v>
      </c>
      <c r="R36" s="225">
        <f>Teilnehmer!G446</f>
        <v>19</v>
      </c>
      <c r="S36" s="225">
        <f>Teilnehmer!H446</f>
        <v>31</v>
      </c>
      <c r="T36" s="219">
        <f t="shared" si="11"/>
        <v>50</v>
      </c>
    </row>
    <row r="37" spans="2:20" ht="12.75" customHeight="1">
      <c r="B37" s="220" t="str">
        <f>Anmeldungen!B34</f>
        <v>Tritschler, Günther</v>
      </c>
      <c r="C37" s="225">
        <f>Teilnehmer!G325</f>
        <v>7</v>
      </c>
      <c r="D37" s="225">
        <f>Teilnehmer!H325</f>
        <v>20</v>
      </c>
      <c r="E37" s="221">
        <f t="shared" si="8"/>
        <v>27</v>
      </c>
      <c r="F37" s="9"/>
      <c r="G37" s="220" t="str">
        <f>Anmeldungen!F35</f>
        <v>Grabher, Hans-Dieter</v>
      </c>
      <c r="H37" s="226">
        <f>Teilnehmer!G366</f>
        <v>8</v>
      </c>
      <c r="I37" s="225">
        <f>Teilnehmer!H366</f>
        <v>27</v>
      </c>
      <c r="J37" s="221">
        <f t="shared" si="9"/>
        <v>35</v>
      </c>
      <c r="K37" s="9"/>
      <c r="L37" s="220" t="str">
        <f>Anmeldungen!J36</f>
        <v>Spillmann Alex</v>
      </c>
      <c r="M37" s="225">
        <f>Teilnehmer!G407</f>
        <v>11</v>
      </c>
      <c r="N37" s="225">
        <f>Teilnehmer!H407</f>
        <v>27</v>
      </c>
      <c r="O37" s="221">
        <f t="shared" si="10"/>
        <v>38</v>
      </c>
      <c r="P37" s="9"/>
      <c r="Q37" s="234" t="str">
        <f>Anmeldungen!N39</f>
        <v>Klemens, Manfred</v>
      </c>
      <c r="R37" s="225">
        <f>Teilnehmer!G450</f>
        <v>18</v>
      </c>
      <c r="S37" s="226">
        <f>Teilnehmer!H450</f>
        <v>31</v>
      </c>
      <c r="T37" s="219">
        <f t="shared" si="11"/>
        <v>49</v>
      </c>
    </row>
    <row r="38" spans="2:20" ht="12.75" customHeight="1">
      <c r="B38" s="220" t="str">
        <f>Anmeldungen!B41</f>
        <v>Schmies, Joachim F.</v>
      </c>
      <c r="C38" s="226">
        <f>Teilnehmer!G332</f>
        <v>7</v>
      </c>
      <c r="D38" s="226">
        <f>Teilnehmer!H332</f>
        <v>20</v>
      </c>
      <c r="E38" s="223">
        <f t="shared" si="8"/>
        <v>27</v>
      </c>
      <c r="F38" s="9"/>
      <c r="G38" s="220" t="str">
        <f>Anmeldungen!F40</f>
        <v>Vonach, Josef</v>
      </c>
      <c r="H38" s="226">
        <f>Teilnehmer!G371</f>
        <v>9</v>
      </c>
      <c r="I38" s="226">
        <f>Teilnehmer!H371</f>
        <v>24</v>
      </c>
      <c r="J38" s="223">
        <f t="shared" si="9"/>
        <v>33</v>
      </c>
      <c r="K38" s="9"/>
      <c r="L38" s="220" t="str">
        <f>Anmeldungen!J37</f>
        <v>Büsser Kurt</v>
      </c>
      <c r="M38" s="225">
        <f>Teilnehmer!G408</f>
        <v>10</v>
      </c>
      <c r="N38" s="226">
        <f>Teilnehmer!H408</f>
        <v>24</v>
      </c>
      <c r="O38" s="223">
        <f t="shared" si="10"/>
        <v>34</v>
      </c>
      <c r="P38" s="9"/>
      <c r="Q38" s="234" t="str">
        <f>Anmeldungen!N37</f>
        <v>Intemann, Walter</v>
      </c>
      <c r="R38" s="226">
        <f>Teilnehmer!G448</f>
        <v>15</v>
      </c>
      <c r="S38" s="225">
        <f>Teilnehmer!H448</f>
        <v>32</v>
      </c>
      <c r="T38" s="222">
        <f t="shared" si="11"/>
        <v>47</v>
      </c>
    </row>
    <row r="39" spans="2:20" ht="12.75" customHeight="1">
      <c r="B39" s="220" t="str">
        <f>Anmeldungen!B37</f>
        <v>Roth, Erich</v>
      </c>
      <c r="C39" s="226">
        <f>Teilnehmer!G328</f>
        <v>2</v>
      </c>
      <c r="D39" s="226">
        <f>Teilnehmer!H328</f>
        <v>18</v>
      </c>
      <c r="E39" s="223">
        <f t="shared" si="8"/>
        <v>20</v>
      </c>
      <c r="F39" s="9"/>
      <c r="G39" s="220" t="str">
        <f>Anmeldungen!F37</f>
        <v>Meusburger, Toni</v>
      </c>
      <c r="H39" s="225">
        <f>Teilnehmer!G368</f>
        <v>9</v>
      </c>
      <c r="I39" s="226">
        <f>Teilnehmer!H368</f>
        <v>22</v>
      </c>
      <c r="J39" s="222">
        <f t="shared" si="9"/>
        <v>31</v>
      </c>
      <c r="K39" s="9"/>
      <c r="L39" s="220" t="str">
        <f>Anmeldungen!J38</f>
        <v>Drechsel Kurt</v>
      </c>
      <c r="M39" s="226">
        <f>Teilnehmer!G409</f>
        <v>9</v>
      </c>
      <c r="N39" s="226">
        <f>Teilnehmer!H409</f>
        <v>21</v>
      </c>
      <c r="O39" s="223">
        <f t="shared" si="10"/>
        <v>30</v>
      </c>
      <c r="P39" s="9"/>
      <c r="Q39" s="234" t="str">
        <f>Anmeldungen!N41</f>
        <v>Scherer, Knut</v>
      </c>
      <c r="R39" s="226">
        <f>Teilnehmer!G452</f>
        <v>14</v>
      </c>
      <c r="S39" s="226">
        <f>Teilnehmer!H452</f>
        <v>28</v>
      </c>
      <c r="T39" s="223">
        <f t="shared" si="11"/>
        <v>42</v>
      </c>
    </row>
    <row r="40" spans="2:20" ht="12.75" customHeight="1">
      <c r="B40" s="220" t="str">
        <f>Anmeldungen!B39</f>
        <v>Hartwig, Manfred</v>
      </c>
      <c r="C40" s="226">
        <f>Teilnehmer!G330</f>
        <v>0</v>
      </c>
      <c r="D40" s="226">
        <f>Teilnehmer!H330</f>
        <v>0</v>
      </c>
      <c r="E40" s="222">
        <f t="shared" si="8"/>
        <v>0</v>
      </c>
      <c r="F40" s="9"/>
      <c r="G40" s="220" t="str">
        <f>Anmeldungen!F39</f>
        <v>Wolf, Bartle</v>
      </c>
      <c r="H40" s="226">
        <f>Teilnehmer!G370</f>
        <v>8</v>
      </c>
      <c r="I40" s="226">
        <f>Teilnehmer!H370</f>
        <v>22</v>
      </c>
      <c r="J40" s="223">
        <f t="shared" si="9"/>
        <v>30</v>
      </c>
      <c r="K40" s="9"/>
      <c r="L40" s="220" t="str">
        <f>Anmeldungen!J33</f>
        <v>Büchler Jörg</v>
      </c>
      <c r="M40" s="226">
        <f>Teilnehmer!G404</f>
        <v>8</v>
      </c>
      <c r="N40" s="226">
        <f>Teilnehmer!H404</f>
        <v>21</v>
      </c>
      <c r="O40" s="222">
        <f t="shared" si="10"/>
        <v>29</v>
      </c>
      <c r="P40" s="9"/>
      <c r="Q40" s="234" t="str">
        <f>Anmeldungen!N33</f>
        <v>Greussing, Thomas</v>
      </c>
      <c r="R40" s="226">
        <f>Teilnehmer!G444</f>
        <v>15</v>
      </c>
      <c r="S40" s="226">
        <f>Teilnehmer!H444</f>
        <v>25</v>
      </c>
      <c r="T40" s="223">
        <f t="shared" si="11"/>
        <v>40</v>
      </c>
    </row>
    <row r="41" spans="2:20" ht="12.75" customHeight="1">
      <c r="B41" s="220" t="str">
        <f>Anmeldungen!B35</f>
        <v>Zeni, Horst</v>
      </c>
      <c r="C41" s="233">
        <f>Teilnehmer!G326</f>
        <v>0</v>
      </c>
      <c r="D41" s="233">
        <f>Teilnehmer!H326</f>
        <v>0</v>
      </c>
      <c r="E41" s="222">
        <f t="shared" si="8"/>
        <v>0</v>
      </c>
      <c r="F41" s="9"/>
      <c r="G41" s="220" t="str">
        <f>Anmeldungen!F38</f>
        <v>Sepp, Rosmarie</v>
      </c>
      <c r="H41" s="233">
        <f>Teilnehmer!G369</f>
        <v>5</v>
      </c>
      <c r="I41" s="233">
        <f>Teilnehmer!H369</f>
        <v>23</v>
      </c>
      <c r="J41" s="222">
        <f t="shared" si="9"/>
        <v>28</v>
      </c>
      <c r="K41" s="9"/>
      <c r="L41" s="220" t="str">
        <f>Anmeldungen!J41</f>
        <v>Burmester Sybille</v>
      </c>
      <c r="M41" s="233">
        <f>Teilnehmer!G412</f>
        <v>0</v>
      </c>
      <c r="N41" s="233">
        <f>Teilnehmer!H412</f>
        <v>0</v>
      </c>
      <c r="O41" s="222">
        <f t="shared" si="10"/>
        <v>0</v>
      </c>
      <c r="P41" s="9"/>
      <c r="Q41" s="234" t="str">
        <f>Anmeldungen!N40</f>
        <v>Huber Herrmann </v>
      </c>
      <c r="R41" s="233">
        <f>Teilnehmer!G451</f>
        <v>7</v>
      </c>
      <c r="S41" s="233">
        <f>Teilnehmer!H451</f>
        <v>28</v>
      </c>
      <c r="T41" s="222">
        <f t="shared" si="11"/>
        <v>35</v>
      </c>
    </row>
    <row r="42" spans="2:20" ht="12.75" customHeight="1" thickBot="1">
      <c r="B42" s="228" t="s">
        <v>11</v>
      </c>
      <c r="C42" s="229">
        <v>60</v>
      </c>
      <c r="D42" s="229">
        <v>151</v>
      </c>
      <c r="E42" s="230">
        <v>211</v>
      </c>
      <c r="F42" s="9"/>
      <c r="G42" s="228" t="s">
        <v>11</v>
      </c>
      <c r="H42" s="229">
        <v>78</v>
      </c>
      <c r="I42" s="229">
        <v>158</v>
      </c>
      <c r="J42" s="230">
        <v>235</v>
      </c>
      <c r="K42" s="9"/>
      <c r="L42" s="228" t="s">
        <v>11</v>
      </c>
      <c r="M42" s="229">
        <v>71</v>
      </c>
      <c r="N42" s="229">
        <v>139</v>
      </c>
      <c r="O42" s="230">
        <v>209</v>
      </c>
      <c r="P42" s="9"/>
      <c r="Q42" s="228" t="s">
        <v>11</v>
      </c>
      <c r="R42" s="229">
        <v>105</v>
      </c>
      <c r="S42" s="229">
        <v>169</v>
      </c>
      <c r="T42" s="230">
        <v>273</v>
      </c>
    </row>
    <row r="43" spans="2:20" ht="12.75">
      <c r="B43" s="56" t="s">
        <v>15</v>
      </c>
      <c r="C43" s="57">
        <f>SUM(C33:C41)</f>
        <v>69</v>
      </c>
      <c r="D43" s="57">
        <f>SUM(D33:D41)</f>
        <v>189</v>
      </c>
      <c r="E43" s="57">
        <f>SUM(E33:E41)</f>
        <v>258</v>
      </c>
      <c r="F43" s="57"/>
      <c r="G43" s="56"/>
      <c r="H43" s="57">
        <f>SUM(H33:H41)</f>
        <v>108</v>
      </c>
      <c r="I43" s="57">
        <f>SUM(I33:I41)</f>
        <v>249</v>
      </c>
      <c r="J43" s="57">
        <f>SUM(J33:J41)</f>
        <v>357</v>
      </c>
      <c r="K43" s="57"/>
      <c r="L43" s="56"/>
      <c r="M43" s="57">
        <f>SUM(M33:M41)</f>
        <v>97</v>
      </c>
      <c r="N43" s="57">
        <f>SUM(N33:N41)</f>
        <v>205</v>
      </c>
      <c r="O43" s="57">
        <f>SUM(O33:O41)</f>
        <v>302</v>
      </c>
      <c r="P43" s="57"/>
      <c r="Q43" s="56"/>
      <c r="R43" s="57">
        <f>SUM(R33:R41)</f>
        <v>156</v>
      </c>
      <c r="S43" s="57">
        <f>SUM(S33:S41)</f>
        <v>281</v>
      </c>
      <c r="T43" s="57">
        <f>SUM(T33:T41)</f>
        <v>437</v>
      </c>
    </row>
    <row r="44" ht="12.75">
      <c r="B44" s="45" t="s">
        <v>14</v>
      </c>
    </row>
    <row r="47" spans="8:9" ht="12.75">
      <c r="H47" s="94"/>
      <c r="I47" s="94"/>
    </row>
    <row r="48" spans="8:9" ht="12.75">
      <c r="H48" s="94"/>
      <c r="I48" s="93"/>
    </row>
    <row r="49" spans="8:9" ht="12.75">
      <c r="H49" s="94"/>
      <c r="I49" s="94"/>
    </row>
    <row r="50" spans="8:9" ht="12.75">
      <c r="H50" s="94"/>
      <c r="I50" s="93"/>
    </row>
    <row r="51" spans="8:9" ht="12.75">
      <c r="H51" s="94"/>
      <c r="I51" s="93"/>
    </row>
    <row r="52" spans="8:9" ht="12.75">
      <c r="H52" s="93"/>
      <c r="I52" s="94"/>
    </row>
    <row r="53" spans="8:9" ht="12.75">
      <c r="H53" s="93"/>
      <c r="I53" s="94"/>
    </row>
    <row r="54" spans="8:9" ht="12.75">
      <c r="H54" s="93"/>
      <c r="I54" s="93"/>
    </row>
    <row r="55" spans="8:9" ht="12.75">
      <c r="H55" s="93"/>
      <c r="I55" s="94"/>
    </row>
    <row r="57" ht="12.75">
      <c r="I57" s="2"/>
    </row>
    <row r="58" ht="12.75">
      <c r="J58" s="2"/>
    </row>
    <row r="59" spans="2:9" ht="12.75">
      <c r="B59" s="64"/>
      <c r="C59" s="65"/>
      <c r="D59" s="65"/>
      <c r="E59" s="65"/>
      <c r="F59" s="65"/>
      <c r="G59" s="64"/>
      <c r="H59" s="66"/>
      <c r="I59" s="65"/>
    </row>
    <row r="60" spans="2:9" ht="12.75">
      <c r="B60" s="67"/>
      <c r="C60" s="68"/>
      <c r="D60" s="68"/>
      <c r="E60" s="68"/>
      <c r="F60" s="66"/>
      <c r="G60" s="64"/>
      <c r="H60" s="68"/>
      <c r="I60" s="65"/>
    </row>
    <row r="61" spans="2:9" ht="12.75">
      <c r="B61" s="64"/>
      <c r="C61" s="69"/>
      <c r="D61" s="69"/>
      <c r="E61" s="66"/>
      <c r="F61" s="65"/>
      <c r="G61" s="64"/>
      <c r="H61" s="66"/>
      <c r="I61" s="65"/>
    </row>
    <row r="62" spans="2:9" ht="12.75">
      <c r="B62" s="64"/>
      <c r="C62" s="69"/>
      <c r="D62" s="69"/>
      <c r="E62" s="66"/>
      <c r="F62" s="65"/>
      <c r="G62" s="64"/>
      <c r="H62" s="66"/>
      <c r="I62" s="65"/>
    </row>
    <row r="63" spans="2:9" ht="12.75">
      <c r="B63" s="64"/>
      <c r="C63" s="69"/>
      <c r="D63" s="69"/>
      <c r="E63" s="66"/>
      <c r="F63" s="65"/>
      <c r="G63" s="64"/>
      <c r="H63" s="66"/>
      <c r="I63" s="65"/>
    </row>
    <row r="64" spans="2:9" ht="12.75">
      <c r="B64" s="64"/>
      <c r="C64" s="69"/>
      <c r="D64" s="69"/>
      <c r="E64" s="66"/>
      <c r="F64" s="65"/>
      <c r="G64" s="64"/>
      <c r="H64" s="66"/>
      <c r="I64" s="65"/>
    </row>
    <row r="65" spans="2:9" ht="12.75">
      <c r="B65" s="64"/>
      <c r="C65" s="69"/>
      <c r="D65" s="69"/>
      <c r="E65" s="66"/>
      <c r="F65" s="65"/>
      <c r="G65" s="64"/>
      <c r="H65" s="66"/>
      <c r="I65" s="65"/>
    </row>
    <row r="66" spans="2:9" ht="12.75">
      <c r="B66" s="64"/>
      <c r="C66" s="69"/>
      <c r="D66" s="69"/>
      <c r="E66" s="66"/>
      <c r="F66" s="65"/>
      <c r="G66" s="64"/>
      <c r="H66" s="66"/>
      <c r="I66" s="65"/>
    </row>
    <row r="67" spans="2:9" ht="12.75">
      <c r="B67" s="64"/>
      <c r="C67" s="69"/>
      <c r="D67" s="69"/>
      <c r="E67" s="66"/>
      <c r="F67" s="65"/>
      <c r="G67" s="64"/>
      <c r="H67" s="66"/>
      <c r="I67" s="65"/>
    </row>
    <row r="68" spans="2:9" ht="12.75">
      <c r="B68" s="64"/>
      <c r="C68" s="69"/>
      <c r="D68" s="69"/>
      <c r="E68" s="66"/>
      <c r="F68" s="65"/>
      <c r="G68" s="64"/>
      <c r="H68" s="66"/>
      <c r="I68" s="65"/>
    </row>
    <row r="69" spans="2:9" ht="12.75">
      <c r="B69" s="64"/>
      <c r="C69" s="69"/>
      <c r="D69" s="69"/>
      <c r="E69" s="66"/>
      <c r="F69" s="65"/>
      <c r="G69" s="64"/>
      <c r="H69" s="66"/>
      <c r="I69" s="65"/>
    </row>
    <row r="70" spans="2:9" ht="12.75">
      <c r="B70" s="67"/>
      <c r="C70" s="65"/>
      <c r="D70" s="65"/>
      <c r="E70" s="70"/>
      <c r="F70" s="65"/>
      <c r="G70" s="64"/>
      <c r="H70" s="68"/>
      <c r="I70" s="66"/>
    </row>
    <row r="71" spans="2:9" ht="12.75">
      <c r="B71" s="64"/>
      <c r="C71" s="65"/>
      <c r="D71" s="65"/>
      <c r="E71" s="65"/>
      <c r="F71" s="65"/>
      <c r="G71" s="64"/>
      <c r="H71" s="65"/>
      <c r="I71" s="66"/>
    </row>
    <row r="72" spans="2:9" ht="12.75">
      <c r="B72" s="31"/>
      <c r="C72" s="3"/>
      <c r="D72" s="3"/>
      <c r="E72" s="3"/>
      <c r="F72" s="3"/>
      <c r="G72" s="31"/>
      <c r="H72" s="3"/>
      <c r="I72" s="2"/>
    </row>
  </sheetData>
  <sheetProtection sheet="1" objects="1" scenarios="1"/>
  <mergeCells count="13">
    <mergeCell ref="B31:D31"/>
    <mergeCell ref="G31:I31"/>
    <mergeCell ref="L31:N31"/>
    <mergeCell ref="A1:T1"/>
    <mergeCell ref="B3:D3"/>
    <mergeCell ref="G3:I3"/>
    <mergeCell ref="L3:N3"/>
    <mergeCell ref="Q3:S3"/>
    <mergeCell ref="Q31:S31"/>
    <mergeCell ref="G17:I17"/>
    <mergeCell ref="L17:N17"/>
    <mergeCell ref="Q17:S17"/>
    <mergeCell ref="B17:D17"/>
  </mergeCells>
  <printOptions/>
  <pageMargins left="0.5" right="0.43" top="0.73" bottom="0.98" header="0.72" footer="0.4921259845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W43"/>
  <sheetViews>
    <sheetView showZeros="0" zoomScale="90" zoomScaleNormal="90" zoomScalePageLayoutView="0" workbookViewId="0" topLeftCell="A1">
      <selection activeCell="R32" sqref="R32"/>
    </sheetView>
  </sheetViews>
  <sheetFormatPr defaultColWidth="11.421875" defaultRowHeight="12.75"/>
  <cols>
    <col min="1" max="1" width="2.140625" style="0" customWidth="1"/>
    <col min="2" max="2" width="5.28125" style="3" customWidth="1"/>
    <col min="3" max="3" width="7.140625" style="3" customWidth="1"/>
    <col min="4" max="4" width="23.28125" style="0" customWidth="1"/>
    <col min="5" max="5" width="8.8515625" style="2" customWidth="1"/>
    <col min="6" max="8" width="7.57421875" style="2" customWidth="1"/>
    <col min="9" max="9" width="3.57421875" style="96" hidden="1" customWidth="1"/>
    <col min="10" max="10" width="23.28125" style="0" customWidth="1"/>
    <col min="11" max="11" width="8.8515625" style="2" customWidth="1"/>
    <col min="12" max="12" width="7.57421875" style="2" customWidth="1"/>
    <col min="13" max="13" width="5.7109375" style="0" customWidth="1"/>
    <col min="14" max="14" width="3.140625" style="0" customWidth="1"/>
    <col min="15" max="15" width="0" style="0" hidden="1" customWidth="1"/>
    <col min="16" max="16" width="22.00390625" style="0" customWidth="1"/>
    <col min="17" max="17" width="17.00390625" style="2" customWidth="1"/>
    <col min="18" max="18" width="8.57421875" style="2" customWidth="1"/>
    <col min="19" max="19" width="9.00390625" style="2" customWidth="1"/>
    <col min="20" max="23" width="11.421875" style="2" customWidth="1"/>
  </cols>
  <sheetData>
    <row r="1" spans="10:21" ht="13.5" thickBot="1">
      <c r="J1" s="58"/>
      <c r="U1" s="2">
        <f>SUM(C5:C9)</f>
        <v>1089</v>
      </c>
    </row>
    <row r="2" spans="2:19" ht="14.25" thickBot="1" thickTop="1">
      <c r="B2" s="551" t="s">
        <v>5</v>
      </c>
      <c r="C2" s="552"/>
      <c r="D2" s="552"/>
      <c r="E2" s="338">
        <f ca="1">TODAY()</f>
        <v>41498</v>
      </c>
      <c r="F2" s="337" t="s">
        <v>7</v>
      </c>
      <c r="G2" s="1"/>
      <c r="H2" s="1"/>
      <c r="I2" s="101"/>
      <c r="J2" s="335" t="s">
        <v>27</v>
      </c>
      <c r="K2" s="336"/>
      <c r="L2" s="337" t="s">
        <v>7</v>
      </c>
      <c r="P2" s="539" t="str">
        <f>Teilnehmer!N1</f>
        <v>Bodensee-Seniors-Tour 2013</v>
      </c>
      <c r="Q2" s="540"/>
      <c r="R2" s="540"/>
      <c r="S2" s="541"/>
    </row>
    <row r="3" spans="2:19" ht="12.75">
      <c r="B3" s="16">
        <v>12</v>
      </c>
      <c r="C3" s="363">
        <f>Ergebnisse!T31</f>
        <v>273</v>
      </c>
      <c r="D3" s="103" t="str">
        <f>Ergebnisse!$Q$31</f>
        <v>GC Weißensberg</v>
      </c>
      <c r="E3" s="259">
        <f>Ergebnisse!T42</f>
        <v>273</v>
      </c>
      <c r="F3" s="104">
        <f aca="true" t="shared" si="0" ref="F3:F14">RANK($E3,$E$3:$E$14)</f>
        <v>1</v>
      </c>
      <c r="G3" s="1"/>
      <c r="H3" s="1"/>
      <c r="I3" s="96">
        <v>12</v>
      </c>
      <c r="J3" s="119" t="str">
        <f>Ergebnisse!$Q$31</f>
        <v>GC Weißensberg</v>
      </c>
      <c r="K3" s="259">
        <f>Ergebnisse!R42</f>
        <v>105</v>
      </c>
      <c r="L3" s="11">
        <f aca="true" t="shared" si="1" ref="L3:L14">RANK(K3,K$3:K$14)</f>
        <v>1</v>
      </c>
      <c r="P3" s="145"/>
      <c r="Q3" s="110"/>
      <c r="R3" s="339"/>
      <c r="S3" s="341"/>
    </row>
    <row r="4" spans="2:19" ht="12.75">
      <c r="B4" s="16">
        <v>1</v>
      </c>
      <c r="C4" s="364">
        <f>Ergebnisse!E3</f>
        <v>255</v>
      </c>
      <c r="D4" s="99" t="str">
        <f>Ergebnisse!$B$3</f>
        <v>GC Bludenz/Braz</v>
      </c>
      <c r="E4" s="92">
        <f>Ergebnisse!E14</f>
        <v>255</v>
      </c>
      <c r="F4" s="11">
        <f t="shared" si="0"/>
        <v>2</v>
      </c>
      <c r="G4" s="1"/>
      <c r="H4" s="1"/>
      <c r="I4" s="96">
        <v>1</v>
      </c>
      <c r="J4" s="118" t="str">
        <f>Ergebnisse!$B$3</f>
        <v>GC Bludenz/Braz</v>
      </c>
      <c r="K4" s="92">
        <f>Ergebnisse!C14</f>
        <v>100</v>
      </c>
      <c r="L4" s="11">
        <f t="shared" si="1"/>
        <v>2</v>
      </c>
      <c r="P4" s="122" t="s">
        <v>29</v>
      </c>
      <c r="Q4" s="250" t="str">
        <f>Teilnehmer!$N$3</f>
        <v>GC Ravensburg</v>
      </c>
      <c r="R4" s="339">
        <f>Teilnehmer!$N$484</f>
        <v>0</v>
      </c>
      <c r="S4" s="341"/>
    </row>
    <row r="5" spans="2:20" ht="12.75">
      <c r="B5" s="16">
        <v>10</v>
      </c>
      <c r="C5" s="364">
        <f>Ergebnisse!J31</f>
        <v>235</v>
      </c>
      <c r="D5" s="99" t="str">
        <f>Ergebnisse!$G$31</f>
        <v>GC Riefensberg</v>
      </c>
      <c r="E5" s="92">
        <f>Ergebnisse!J42</f>
        <v>235</v>
      </c>
      <c r="F5" s="11">
        <f t="shared" si="0"/>
        <v>3</v>
      </c>
      <c r="G5" s="1"/>
      <c r="H5" s="4"/>
      <c r="I5" s="96">
        <v>8</v>
      </c>
      <c r="J5" s="118" t="str">
        <f>Ergebnisse!$Q$17</f>
        <v>GC Rankweil</v>
      </c>
      <c r="K5" s="92">
        <f>Ergebnisse!R28</f>
        <v>85</v>
      </c>
      <c r="L5" s="11">
        <f t="shared" si="1"/>
        <v>3</v>
      </c>
      <c r="M5" s="3"/>
      <c r="N5" s="3"/>
      <c r="O5" s="3"/>
      <c r="P5" s="122" t="s">
        <v>30</v>
      </c>
      <c r="Q5" s="123" t="str">
        <f>Teilnehmer!$P$3</f>
        <v>GC Owingen</v>
      </c>
      <c r="R5" s="339">
        <f>Teilnehmer!$P$484</f>
        <v>0</v>
      </c>
      <c r="S5" s="342"/>
      <c r="T5" s="71"/>
    </row>
    <row r="6" spans="2:20" ht="12.75">
      <c r="B6" s="16">
        <v>8</v>
      </c>
      <c r="C6" s="364">
        <f>Ergebnisse!T17</f>
        <v>231</v>
      </c>
      <c r="D6" s="99" t="str">
        <f>Ergebnisse!$Q$17</f>
        <v>GC Rankweil</v>
      </c>
      <c r="E6" s="92">
        <f>Ergebnisse!T28</f>
        <v>231</v>
      </c>
      <c r="F6" s="11">
        <f t="shared" si="0"/>
        <v>4</v>
      </c>
      <c r="G6" s="1"/>
      <c r="H6" s="4"/>
      <c r="I6" s="96">
        <v>10</v>
      </c>
      <c r="J6" s="118" t="str">
        <f>Ergebnisse!$G$31</f>
        <v>GC Riefensberg</v>
      </c>
      <c r="K6" s="92">
        <f>Ergebnisse!H42</f>
        <v>78</v>
      </c>
      <c r="L6" s="11">
        <f t="shared" si="1"/>
        <v>4</v>
      </c>
      <c r="M6" s="3"/>
      <c r="N6" s="3"/>
      <c r="O6" s="3"/>
      <c r="P6" s="122" t="s">
        <v>31</v>
      </c>
      <c r="Q6" s="123" t="str">
        <f>Teilnehmer!$R$3</f>
        <v>GC Bludenz/Braz</v>
      </c>
      <c r="R6" s="339">
        <f>Teilnehmer!$R$484</f>
        <v>0</v>
      </c>
      <c r="S6" s="342"/>
      <c r="T6" s="71"/>
    </row>
    <row r="7" spans="2:20" ht="12.75">
      <c r="B7" s="16">
        <v>9</v>
      </c>
      <c r="C7" s="364">
        <f>Ergebnisse!$E$31</f>
        <v>211</v>
      </c>
      <c r="D7" s="99" t="str">
        <f>Ergebnisse!$B$31</f>
        <v>GC Ravensburg</v>
      </c>
      <c r="E7" s="92">
        <f>Ergebnisse!E42</f>
        <v>211</v>
      </c>
      <c r="F7" s="11">
        <f t="shared" si="0"/>
        <v>5</v>
      </c>
      <c r="G7" s="1"/>
      <c r="H7" s="4"/>
      <c r="I7" s="96">
        <v>11</v>
      </c>
      <c r="J7" s="118" t="str">
        <f>Ergebnisse!$L$31</f>
        <v>GC Waldkirch</v>
      </c>
      <c r="K7" s="92">
        <f>Ergebnisse!M42</f>
        <v>71</v>
      </c>
      <c r="L7" s="11">
        <f t="shared" si="1"/>
        <v>5</v>
      </c>
      <c r="M7" s="3"/>
      <c r="N7" s="3"/>
      <c r="O7" s="3"/>
      <c r="P7" s="122" t="s">
        <v>32</v>
      </c>
      <c r="Q7" s="123" t="str">
        <f>Teilnehmer!$T$3</f>
        <v>GC Riefensberg</v>
      </c>
      <c r="R7" s="339">
        <f>Teilnehmer!$T$484</f>
        <v>0</v>
      </c>
      <c r="S7" s="342"/>
      <c r="T7" s="71"/>
    </row>
    <row r="8" spans="2:20" ht="12.75">
      <c r="B8" s="16">
        <v>11</v>
      </c>
      <c r="C8" s="364">
        <f>Ergebnisse!O31</f>
        <v>209</v>
      </c>
      <c r="D8" s="99" t="str">
        <f>Ergebnisse!$L$31</f>
        <v>GC Waldkirch</v>
      </c>
      <c r="E8" s="92">
        <f>Ergebnisse!O42</f>
        <v>209</v>
      </c>
      <c r="F8" s="11">
        <f t="shared" si="0"/>
        <v>6</v>
      </c>
      <c r="G8" s="1"/>
      <c r="H8" s="4"/>
      <c r="I8" s="96">
        <v>9</v>
      </c>
      <c r="J8" s="118" t="str">
        <f>Ergebnisse!$B$31</f>
        <v>GC Ravensburg</v>
      </c>
      <c r="K8" s="92">
        <f>Ergebnisse!C42</f>
        <v>60</v>
      </c>
      <c r="L8" s="11">
        <f t="shared" si="1"/>
        <v>6</v>
      </c>
      <c r="M8" s="3"/>
      <c r="N8" s="3"/>
      <c r="O8" s="3"/>
      <c r="P8" s="122" t="s">
        <v>33</v>
      </c>
      <c r="Q8" s="123" t="str">
        <f>Teilnehmer!$V$3</f>
        <v>GC Weißensberg</v>
      </c>
      <c r="R8" s="339" t="str">
        <f>Teilnehmer!$V$484</f>
        <v>*</v>
      </c>
      <c r="S8" s="342"/>
      <c r="T8" s="71"/>
    </row>
    <row r="9" spans="2:20" ht="12.75">
      <c r="B9" s="16">
        <v>7</v>
      </c>
      <c r="C9" s="364">
        <f>Ergebnisse!O17</f>
        <v>203</v>
      </c>
      <c r="D9" s="99" t="str">
        <f>Ergebnisse!$L$17</f>
        <v>GC Owingen</v>
      </c>
      <c r="E9" s="92">
        <f>Ergebnisse!O28</f>
        <v>143</v>
      </c>
      <c r="F9" s="11">
        <f t="shared" si="0"/>
        <v>7</v>
      </c>
      <c r="G9" s="1"/>
      <c r="H9" s="4"/>
      <c r="I9" s="96">
        <v>7</v>
      </c>
      <c r="J9" s="118" t="str">
        <f>Ergebnisse!$L$17</f>
        <v>GC Owingen</v>
      </c>
      <c r="K9" s="92">
        <f>Ergebnisse!M28</f>
        <v>38</v>
      </c>
      <c r="L9" s="11">
        <f t="shared" si="1"/>
        <v>7</v>
      </c>
      <c r="M9" s="3"/>
      <c r="N9" s="3"/>
      <c r="O9" s="3"/>
      <c r="P9" s="122" t="s">
        <v>37</v>
      </c>
      <c r="Q9" s="124">
        <f>Teilnehmer!$X$3</f>
        <v>0</v>
      </c>
      <c r="R9" s="339">
        <f>Teilnehmer!$X$484</f>
        <v>0</v>
      </c>
      <c r="S9" s="342"/>
      <c r="T9" s="71"/>
    </row>
    <row r="10" spans="2:20" ht="12.75">
      <c r="B10" s="16">
        <v>2</v>
      </c>
      <c r="C10" s="364">
        <f>Ergebnisse!J3</f>
        <v>300</v>
      </c>
      <c r="D10" s="99" t="str">
        <f>Ergebnisse!$G$3</f>
        <v>GC Gonten</v>
      </c>
      <c r="E10" s="92">
        <f>Ergebnisse!J14</f>
        <v>0</v>
      </c>
      <c r="F10" s="11">
        <f t="shared" si="0"/>
        <v>8</v>
      </c>
      <c r="G10" s="1"/>
      <c r="H10" s="159"/>
      <c r="I10" s="96">
        <v>2</v>
      </c>
      <c r="J10" s="118" t="str">
        <f>Ergebnisse!$G$3</f>
        <v>GC Gonten</v>
      </c>
      <c r="K10" s="92">
        <f>Ergebnisse!H14</f>
        <v>0</v>
      </c>
      <c r="L10" s="11">
        <f t="shared" si="1"/>
        <v>8</v>
      </c>
      <c r="N10" s="97"/>
      <c r="O10" s="97"/>
      <c r="P10" s="125"/>
      <c r="Q10" s="126"/>
      <c r="R10" s="340"/>
      <c r="S10" s="343"/>
      <c r="T10" s="98"/>
    </row>
    <row r="11" spans="2:20" ht="12.75">
      <c r="B11" s="16">
        <v>3</v>
      </c>
      <c r="C11" s="364">
        <f>Ergebnisse!O3</f>
        <v>300</v>
      </c>
      <c r="D11" s="99" t="str">
        <f>Ergebnisse!$L$3</f>
        <v>GC Langenstein</v>
      </c>
      <c r="E11" s="92">
        <f>Ergebnisse!O14</f>
        <v>0</v>
      </c>
      <c r="F11" s="11">
        <f t="shared" si="0"/>
        <v>8</v>
      </c>
      <c r="G11" s="1"/>
      <c r="H11" s="159"/>
      <c r="I11" s="96">
        <v>3</v>
      </c>
      <c r="J11" s="118" t="str">
        <f>Ergebnisse!$L$3</f>
        <v>GC Langenstein</v>
      </c>
      <c r="K11" s="92">
        <f>Ergebnisse!M14</f>
        <v>0</v>
      </c>
      <c r="L11" s="11">
        <f t="shared" si="1"/>
        <v>8</v>
      </c>
      <c r="N11" s="97"/>
      <c r="O11" s="97"/>
      <c r="S11" s="98"/>
      <c r="T11" s="98"/>
    </row>
    <row r="12" spans="2:20" ht="12.75">
      <c r="B12" s="16">
        <v>4</v>
      </c>
      <c r="C12" s="364">
        <f>Ergebnisse!T3</f>
        <v>300</v>
      </c>
      <c r="D12" s="99" t="str">
        <f>Ergebnisse!$Q$3</f>
        <v>GC frei</v>
      </c>
      <c r="E12" s="92">
        <f>Ergebnisse!T14</f>
        <v>0</v>
      </c>
      <c r="F12" s="11">
        <f t="shared" si="0"/>
        <v>8</v>
      </c>
      <c r="G12" s="1"/>
      <c r="H12" s="159"/>
      <c r="I12" s="96">
        <v>4</v>
      </c>
      <c r="J12" s="118" t="str">
        <f>Ergebnisse!$Q$3</f>
        <v>GC frei</v>
      </c>
      <c r="K12" s="92">
        <f>Ergebnisse!R14</f>
        <v>0</v>
      </c>
      <c r="L12" s="11">
        <f t="shared" si="1"/>
        <v>8</v>
      </c>
      <c r="N12" s="97"/>
      <c r="O12" s="97"/>
      <c r="S12" s="98"/>
      <c r="T12" s="98"/>
    </row>
    <row r="13" spans="2:20" ht="12.75">
      <c r="B13" s="16">
        <v>5</v>
      </c>
      <c r="C13" s="364">
        <f>Ergebnisse!E17</f>
        <v>300</v>
      </c>
      <c r="D13" s="99" t="str">
        <f>Ergebnisse!$B$17</f>
        <v>GC Lipperswil</v>
      </c>
      <c r="E13" s="92">
        <f>Ergebnisse!E28</f>
        <v>0</v>
      </c>
      <c r="F13" s="11">
        <f t="shared" si="0"/>
        <v>8</v>
      </c>
      <c r="G13" s="1"/>
      <c r="H13" s="159"/>
      <c r="I13" s="96">
        <v>5</v>
      </c>
      <c r="J13" s="118" t="str">
        <f>Ergebnisse!$B$17</f>
        <v>GC Lipperswil</v>
      </c>
      <c r="K13" s="92">
        <f>Ergebnisse!C28</f>
        <v>0</v>
      </c>
      <c r="L13" s="11">
        <f t="shared" si="1"/>
        <v>8</v>
      </c>
      <c r="N13" s="97"/>
      <c r="O13" s="97"/>
      <c r="S13" s="98"/>
      <c r="T13" s="98"/>
    </row>
    <row r="14" spans="2:15" ht="13.5" thickBot="1">
      <c r="B14" s="17">
        <v>6</v>
      </c>
      <c r="C14" s="365">
        <f>Ergebnisse!J17</f>
        <v>300</v>
      </c>
      <c r="D14" s="100" t="str">
        <f>Ergebnisse!$G$17</f>
        <v>GC Memmingen</v>
      </c>
      <c r="E14" s="448">
        <f>Ergebnisse!J28</f>
        <v>0</v>
      </c>
      <c r="F14" s="12">
        <f t="shared" si="0"/>
        <v>8</v>
      </c>
      <c r="G14" s="1"/>
      <c r="H14" s="1"/>
      <c r="I14" s="96">
        <v>6</v>
      </c>
      <c r="J14" s="120" t="str">
        <f>Ergebnisse!$G$17</f>
        <v>GC Memmingen</v>
      </c>
      <c r="K14" s="448">
        <f>Ergebnisse!H28</f>
        <v>0</v>
      </c>
      <c r="L14" s="12">
        <f t="shared" si="1"/>
        <v>8</v>
      </c>
      <c r="O14">
        <v>0</v>
      </c>
    </row>
    <row r="15" ht="14.25" thickBot="1" thickTop="1">
      <c r="J15" s="58"/>
    </row>
    <row r="16" spans="6:19" ht="14.25" thickBot="1" thickTop="1">
      <c r="F16" s="1"/>
      <c r="G16" s="1"/>
      <c r="H16" s="1"/>
      <c r="I16" s="101"/>
      <c r="J16" s="335" t="s">
        <v>28</v>
      </c>
      <c r="K16" s="336"/>
      <c r="L16" s="337" t="s">
        <v>7</v>
      </c>
      <c r="P16" s="395" t="s">
        <v>184</v>
      </c>
      <c r="Q16" s="333">
        <f ca="1">TODAY()</f>
        <v>41498</v>
      </c>
      <c r="R16" s="396" t="s">
        <v>185</v>
      </c>
      <c r="S16" s="334"/>
    </row>
    <row r="17" spans="4:19" ht="12.75">
      <c r="D17" s="71" t="s">
        <v>19</v>
      </c>
      <c r="I17" s="96">
        <v>12</v>
      </c>
      <c r="J17" s="118" t="str">
        <f>Ergebnisse!$Q$31</f>
        <v>GC Weißensberg</v>
      </c>
      <c r="K17" s="259">
        <f>Ergebnisse!S42</f>
        <v>169</v>
      </c>
      <c r="L17" s="11">
        <f aca="true" t="shared" si="2" ref="L17:L28">RANK(K17,K$17:K$28)</f>
        <v>1</v>
      </c>
      <c r="P17" s="402" t="s">
        <v>290</v>
      </c>
      <c r="Q17" s="403"/>
      <c r="R17" s="404">
        <v>14</v>
      </c>
      <c r="S17" s="405" t="s">
        <v>2</v>
      </c>
    </row>
    <row r="18" spans="4:19" ht="12.75">
      <c r="D18" s="2" t="s">
        <v>18</v>
      </c>
      <c r="I18" s="96">
        <v>1</v>
      </c>
      <c r="J18" s="118" t="str">
        <f>Ergebnisse!$B$3</f>
        <v>GC Bludenz/Braz</v>
      </c>
      <c r="K18" s="92">
        <f>Ergebnisse!D14</f>
        <v>160</v>
      </c>
      <c r="L18" s="11">
        <f t="shared" si="2"/>
        <v>2</v>
      </c>
      <c r="P18" s="399" t="s">
        <v>267</v>
      </c>
      <c r="Q18" s="370"/>
      <c r="R18" s="400">
        <v>39</v>
      </c>
      <c r="S18" s="401" t="s">
        <v>181</v>
      </c>
    </row>
    <row r="19" spans="4:20" ht="12.75">
      <c r="D19" s="3"/>
      <c r="E19" s="71"/>
      <c r="I19" s="96">
        <v>10</v>
      </c>
      <c r="J19" s="118" t="str">
        <f>Ergebnisse!$G$31</f>
        <v>GC Riefensberg</v>
      </c>
      <c r="K19" s="92">
        <f>Ergebnisse!I42</f>
        <v>158</v>
      </c>
      <c r="L19" s="11">
        <f t="shared" si="2"/>
        <v>3</v>
      </c>
      <c r="N19" s="3"/>
      <c r="O19" s="3"/>
      <c r="P19" s="399" t="s">
        <v>266</v>
      </c>
      <c r="Q19" s="370"/>
      <c r="R19" s="400">
        <v>31</v>
      </c>
      <c r="S19" s="401" t="s">
        <v>182</v>
      </c>
      <c r="T19" s="71"/>
    </row>
    <row r="20" spans="4:20" ht="13.5" thickBot="1">
      <c r="D20" s="3"/>
      <c r="E20" s="71"/>
      <c r="I20" s="96">
        <v>9</v>
      </c>
      <c r="J20" s="118" t="str">
        <f>Ergebnisse!$B$31</f>
        <v>GC Ravensburg</v>
      </c>
      <c r="K20" s="92">
        <f>Ergebnisse!D42</f>
        <v>151</v>
      </c>
      <c r="L20" s="11">
        <f t="shared" si="2"/>
        <v>4</v>
      </c>
      <c r="N20" s="3"/>
      <c r="O20" s="3"/>
      <c r="P20" s="329" t="s">
        <v>263</v>
      </c>
      <c r="Q20" s="173"/>
      <c r="R20" s="331">
        <v>30</v>
      </c>
      <c r="S20" s="43" t="s">
        <v>183</v>
      </c>
      <c r="T20" s="71"/>
    </row>
    <row r="21" spans="4:20" ht="13.5" thickBot="1">
      <c r="D21" s="3"/>
      <c r="E21" s="71"/>
      <c r="I21" s="96">
        <v>8</v>
      </c>
      <c r="J21" s="118" t="str">
        <f>Ergebnisse!$Q$17</f>
        <v>GC Rankweil</v>
      </c>
      <c r="K21" s="92">
        <f>Ergebnisse!S28</f>
        <v>146</v>
      </c>
      <c r="L21" s="11">
        <f t="shared" si="2"/>
        <v>5</v>
      </c>
      <c r="N21" s="3"/>
      <c r="O21" s="3"/>
      <c r="P21" s="327"/>
      <c r="Q21" s="327"/>
      <c r="R21" s="397"/>
      <c r="S21" s="398"/>
      <c r="T21" s="71"/>
    </row>
    <row r="22" spans="4:20" ht="13.5" thickBot="1">
      <c r="D22" s="3"/>
      <c r="E22" s="71"/>
      <c r="I22" s="96">
        <v>11</v>
      </c>
      <c r="J22" s="118" t="str">
        <f>Ergebnisse!$L$31</f>
        <v>GC Waldkirch</v>
      </c>
      <c r="K22" s="92">
        <f>Ergebnisse!N42</f>
        <v>139</v>
      </c>
      <c r="L22" s="11">
        <f t="shared" si="2"/>
        <v>6</v>
      </c>
      <c r="N22" s="3"/>
      <c r="O22" s="3"/>
      <c r="P22" s="395" t="s">
        <v>186</v>
      </c>
      <c r="Q22" s="333">
        <f ca="1">TODAY()</f>
        <v>41498</v>
      </c>
      <c r="R22" s="396" t="s">
        <v>185</v>
      </c>
      <c r="S22" s="334"/>
      <c r="T22" s="71"/>
    </row>
    <row r="23" spans="4:20" ht="12.75">
      <c r="D23" s="3"/>
      <c r="E23" s="71"/>
      <c r="I23" s="96">
        <v>7</v>
      </c>
      <c r="J23" s="118" t="str">
        <f>Ergebnisse!$L$17</f>
        <v>GC Owingen</v>
      </c>
      <c r="K23" s="92">
        <f>Ergebnisse!N28</f>
        <v>105</v>
      </c>
      <c r="L23" s="11">
        <f t="shared" si="2"/>
        <v>7</v>
      </c>
      <c r="N23" s="3"/>
      <c r="O23" s="3"/>
      <c r="P23" s="399" t="s">
        <v>302</v>
      </c>
      <c r="Q23" s="370"/>
      <c r="R23" s="400">
        <v>43</v>
      </c>
      <c r="S23" s="401" t="s">
        <v>181</v>
      </c>
      <c r="T23" s="71"/>
    </row>
    <row r="24" spans="4:20" ht="12.75">
      <c r="D24" s="97"/>
      <c r="E24" s="98"/>
      <c r="I24" s="96">
        <v>2</v>
      </c>
      <c r="J24" s="118" t="str">
        <f>Ergebnisse!$G$3</f>
        <v>GC Gonten</v>
      </c>
      <c r="K24" s="92">
        <f>Ergebnisse!I14</f>
        <v>0</v>
      </c>
      <c r="L24" s="11">
        <f t="shared" si="2"/>
        <v>8</v>
      </c>
      <c r="N24" s="97"/>
      <c r="O24" s="97"/>
      <c r="P24" s="399" t="s">
        <v>294</v>
      </c>
      <c r="Q24" s="370"/>
      <c r="R24" s="400">
        <v>43</v>
      </c>
      <c r="S24" s="401" t="s">
        <v>182</v>
      </c>
      <c r="T24" s="98"/>
    </row>
    <row r="25" spans="4:20" ht="12.75">
      <c r="D25" s="97"/>
      <c r="E25" s="98"/>
      <c r="I25" s="96">
        <v>3</v>
      </c>
      <c r="J25" s="118" t="str">
        <f>Ergebnisse!$L$3</f>
        <v>GC Langenstein</v>
      </c>
      <c r="K25" s="92">
        <f>Ergebnisse!N14</f>
        <v>0</v>
      </c>
      <c r="L25" s="11">
        <f t="shared" si="2"/>
        <v>8</v>
      </c>
      <c r="N25" s="97"/>
      <c r="O25" s="97"/>
      <c r="P25" s="399" t="s">
        <v>267</v>
      </c>
      <c r="Q25" s="370"/>
      <c r="R25" s="400">
        <v>39</v>
      </c>
      <c r="S25" s="401" t="s">
        <v>183</v>
      </c>
      <c r="T25" s="98"/>
    </row>
    <row r="26" spans="4:20" ht="12.75">
      <c r="D26" s="97"/>
      <c r="E26" s="98"/>
      <c r="I26" s="96">
        <v>4</v>
      </c>
      <c r="J26" s="118" t="str">
        <f>Ergebnisse!$Q$3</f>
        <v>GC frei</v>
      </c>
      <c r="K26" s="92">
        <f>Ergebnisse!S14</f>
        <v>0</v>
      </c>
      <c r="L26" s="11">
        <f t="shared" si="2"/>
        <v>8</v>
      </c>
      <c r="N26" s="97"/>
      <c r="O26" s="97"/>
      <c r="P26" s="329" t="s">
        <v>209</v>
      </c>
      <c r="Q26" s="173"/>
      <c r="R26" s="331">
        <v>37</v>
      </c>
      <c r="S26" s="43"/>
      <c r="T26" s="98"/>
    </row>
    <row r="27" spans="4:20" ht="12.75">
      <c r="D27" s="97"/>
      <c r="E27" s="98"/>
      <c r="I27" s="96">
        <v>5</v>
      </c>
      <c r="J27" s="118" t="str">
        <f>Ergebnisse!$B$17</f>
        <v>GC Lipperswil</v>
      </c>
      <c r="K27" s="92">
        <f>Ergebnisse!D28</f>
        <v>0</v>
      </c>
      <c r="L27" s="11">
        <f t="shared" si="2"/>
        <v>8</v>
      </c>
      <c r="N27" s="97"/>
      <c r="O27" s="97"/>
      <c r="P27" s="329" t="s">
        <v>237</v>
      </c>
      <c r="Q27" s="173"/>
      <c r="R27" s="331">
        <v>35</v>
      </c>
      <c r="S27" s="43"/>
      <c r="T27" s="98"/>
    </row>
    <row r="28" spans="3:19" ht="13.5" thickBot="1">
      <c r="C28" s="44"/>
      <c r="D28" s="44"/>
      <c r="I28" s="96">
        <v>6</v>
      </c>
      <c r="J28" s="120" t="str">
        <f>Ergebnisse!$G$17</f>
        <v>GC Memmingen</v>
      </c>
      <c r="K28" s="448">
        <f>Ergebnisse!I28</f>
        <v>0</v>
      </c>
      <c r="L28" s="12">
        <f t="shared" si="2"/>
        <v>8</v>
      </c>
      <c r="O28">
        <v>0</v>
      </c>
      <c r="P28" s="330" t="s">
        <v>255</v>
      </c>
      <c r="Q28" s="328"/>
      <c r="R28" s="332">
        <v>35</v>
      </c>
      <c r="S28" s="294"/>
    </row>
    <row r="29" ht="13.5" thickTop="1"/>
    <row r="31" spans="4:12" ht="12.75">
      <c r="D31" s="44" t="s">
        <v>14</v>
      </c>
      <c r="I31" s="102"/>
      <c r="J31" s="91"/>
      <c r="K31" s="66"/>
      <c r="L31" s="66"/>
    </row>
    <row r="32" ht="13.5" thickBot="1"/>
    <row r="33" spans="9:23" ht="15" customHeight="1">
      <c r="I33" s="242"/>
      <c r="J33" s="244" t="s">
        <v>41</v>
      </c>
      <c r="K33" s="245">
        <f>T_Teilnehmer</f>
        <v>61</v>
      </c>
      <c r="P33" s="2"/>
      <c r="W33"/>
    </row>
    <row r="34" spans="9:17" ht="15" customHeight="1">
      <c r="I34" s="242"/>
      <c r="J34" s="243" t="s">
        <v>9</v>
      </c>
      <c r="K34" s="246">
        <f>Clubs</f>
        <v>7</v>
      </c>
      <c r="Q34" s="2" t="s">
        <v>139</v>
      </c>
    </row>
    <row r="35" spans="9:11" ht="15.75" thickBot="1">
      <c r="I35" s="242"/>
      <c r="J35" s="247" t="s">
        <v>10</v>
      </c>
      <c r="K35" s="248">
        <f>T_Hdc</f>
        <v>-13.742403628117914</v>
      </c>
    </row>
    <row r="36" ht="13.5" thickBot="1"/>
    <row r="37" spans="9:18" ht="12.75" customHeight="1">
      <c r="I37" s="553"/>
      <c r="J37" s="554" t="s">
        <v>22</v>
      </c>
      <c r="K37" s="556">
        <f>CSA</f>
        <v>-3</v>
      </c>
      <c r="R37" s="71"/>
    </row>
    <row r="38" spans="9:18" ht="12.75" customHeight="1" thickBot="1">
      <c r="I38" s="553"/>
      <c r="J38" s="555"/>
      <c r="K38" s="557"/>
      <c r="R38" s="71"/>
    </row>
    <row r="40" ht="13.5" thickBot="1"/>
    <row r="41" spans="2:12" ht="12.75" customHeight="1">
      <c r="B41" s="542" t="str">
        <f>P2</f>
        <v>Bodensee-Seniors-Tour 2013</v>
      </c>
      <c r="C41" s="543"/>
      <c r="D41" s="543"/>
      <c r="E41" s="543"/>
      <c r="F41" s="543"/>
      <c r="G41" s="543"/>
      <c r="H41" s="543"/>
      <c r="I41" s="543"/>
      <c r="J41" s="543"/>
      <c r="K41" s="543"/>
      <c r="L41" s="544"/>
    </row>
    <row r="42" spans="2:12" ht="12.75" customHeight="1">
      <c r="B42" s="545"/>
      <c r="C42" s="546"/>
      <c r="D42" s="546"/>
      <c r="E42" s="546"/>
      <c r="F42" s="546"/>
      <c r="G42" s="546"/>
      <c r="H42" s="546"/>
      <c r="I42" s="546"/>
      <c r="J42" s="546"/>
      <c r="K42" s="546"/>
      <c r="L42" s="547"/>
    </row>
    <row r="43" spans="2:12" ht="12.75" customHeight="1" thickBot="1">
      <c r="B43" s="548"/>
      <c r="C43" s="549"/>
      <c r="D43" s="549"/>
      <c r="E43" s="549"/>
      <c r="F43" s="549"/>
      <c r="G43" s="549"/>
      <c r="H43" s="549"/>
      <c r="I43" s="549"/>
      <c r="J43" s="549"/>
      <c r="K43" s="549"/>
      <c r="L43" s="550"/>
    </row>
  </sheetData>
  <sheetProtection sheet="1" objects="1" scenarios="1"/>
  <mergeCells count="6">
    <mergeCell ref="P2:S2"/>
    <mergeCell ref="B41:L43"/>
    <mergeCell ref="B2:D2"/>
    <mergeCell ref="I37:I38"/>
    <mergeCell ref="J37:J38"/>
    <mergeCell ref="K37:K3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B611"/>
  <sheetViews>
    <sheetView showZeros="0" zoomScalePageLayoutView="0" workbookViewId="0" topLeftCell="A1">
      <selection activeCell="G40" sqref="G40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5.8515625" style="0" hidden="1" customWidth="1"/>
    <col min="4" max="4" width="23.140625" style="0" customWidth="1"/>
    <col min="5" max="5" width="13.7109375" style="2" customWidth="1"/>
    <col min="6" max="6" width="4.7109375" style="269" hidden="1" customWidth="1"/>
    <col min="7" max="7" width="13.7109375" style="2" customWidth="1"/>
    <col min="8" max="8" width="4.7109375" style="269" hidden="1" customWidth="1"/>
    <col min="9" max="9" width="13.7109375" style="2" customWidth="1"/>
    <col min="10" max="10" width="4.7109375" style="269" hidden="1" customWidth="1"/>
    <col min="11" max="11" width="13.7109375" style="2" customWidth="1"/>
    <col min="12" max="12" width="4.7109375" style="269" hidden="1" customWidth="1"/>
    <col min="13" max="13" width="13.7109375" style="2" customWidth="1"/>
    <col min="14" max="14" width="4.7109375" style="269" hidden="1" customWidth="1"/>
    <col min="15" max="15" width="15.140625" style="2" customWidth="1"/>
    <col min="16" max="16" width="4.7109375" style="269" hidden="1" customWidth="1"/>
    <col min="17" max="17" width="15.421875" style="0" customWidth="1"/>
    <col min="18" max="18" width="16.00390625" style="0" customWidth="1"/>
    <col min="19" max="19" width="14.8515625" style="0" customWidth="1"/>
    <col min="20" max="20" width="15.00390625" style="0" customWidth="1"/>
    <col min="21" max="21" width="1.7109375" style="0" customWidth="1"/>
    <col min="22" max="22" width="11.8515625" style="0" customWidth="1"/>
    <col min="28" max="28" width="11.421875" style="2" customWidth="1"/>
  </cols>
  <sheetData>
    <row r="1" ht="8.25" customHeight="1"/>
    <row r="2" spans="1:28" s="63" customFormat="1" ht="28.5" customHeight="1">
      <c r="A2" s="60"/>
      <c r="B2" s="61" t="s">
        <v>14</v>
      </c>
      <c r="C2" s="62"/>
      <c r="D2" s="62"/>
      <c r="E2" s="523" t="str">
        <f>Berechnung!B41</f>
        <v>Bodensee-Seniors-Tour 2013</v>
      </c>
      <c r="F2" s="523"/>
      <c r="G2" s="534"/>
      <c r="H2" s="534"/>
      <c r="I2" s="534"/>
      <c r="J2" s="534"/>
      <c r="K2" s="534"/>
      <c r="L2" s="534"/>
      <c r="M2" s="534"/>
      <c r="N2" s="277"/>
      <c r="O2" s="121"/>
      <c r="P2" s="270"/>
      <c r="Q2" s="75"/>
      <c r="R2" s="75"/>
      <c r="S2" s="75"/>
      <c r="T2" s="62"/>
      <c r="U2" s="60"/>
      <c r="AB2" s="366"/>
    </row>
    <row r="3" spans="6:16" s="2" customFormat="1" ht="13.5" customHeight="1">
      <c r="F3" s="269"/>
      <c r="H3" s="269"/>
      <c r="J3" s="269"/>
      <c r="L3" s="269"/>
      <c r="N3" s="269"/>
      <c r="P3" s="269"/>
    </row>
    <row r="4" spans="17:19" ht="7.5" customHeight="1" thickBot="1">
      <c r="Q4" s="2"/>
      <c r="R4" s="2"/>
      <c r="S4" s="2"/>
    </row>
    <row r="5" spans="2:22" s="48" customFormat="1" ht="31.5" customHeight="1" thickBot="1" thickTop="1">
      <c r="B5" s="558" t="s">
        <v>12</v>
      </c>
      <c r="C5" s="559"/>
      <c r="D5" s="560"/>
      <c r="E5" s="285" t="str">
        <f>Berechnung!Q4</f>
        <v>GC Ravensburg</v>
      </c>
      <c r="F5" s="286"/>
      <c r="G5" s="285" t="str">
        <f>Berechnung!Q5</f>
        <v>GC Owingen</v>
      </c>
      <c r="H5" s="286"/>
      <c r="I5" s="285" t="str">
        <f>Berechnung!Q6</f>
        <v>GC Bludenz/Braz</v>
      </c>
      <c r="J5" s="286"/>
      <c r="K5" s="285" t="str">
        <f>Berechnung!Q7</f>
        <v>GC Riefensberg</v>
      </c>
      <c r="L5" s="286"/>
      <c r="M5" s="285" t="str">
        <f>Berechnung!Q8</f>
        <v>GC Weißensberg</v>
      </c>
      <c r="N5" s="286"/>
      <c r="O5" s="285">
        <f>Berechnung!Q9</f>
        <v>0</v>
      </c>
      <c r="P5" s="287"/>
      <c r="Q5" s="409" t="s">
        <v>4</v>
      </c>
      <c r="R5" s="312" t="s">
        <v>48</v>
      </c>
      <c r="S5" s="284" t="s">
        <v>46</v>
      </c>
      <c r="T5" s="293" t="s">
        <v>47</v>
      </c>
      <c r="V5" s="311" t="s">
        <v>49</v>
      </c>
    </row>
    <row r="6" spans="2:24" ht="12.75">
      <c r="B6" s="16">
        <v>1</v>
      </c>
      <c r="C6" s="4">
        <v>1</v>
      </c>
      <c r="D6" s="14" t="str">
        <f>Anmeldungen!B3</f>
        <v>GC Bludenz/Braz</v>
      </c>
      <c r="E6" s="160">
        <v>238</v>
      </c>
      <c r="F6" s="271">
        <v>238</v>
      </c>
      <c r="G6" s="261">
        <v>314</v>
      </c>
      <c r="H6" s="271">
        <v>314</v>
      </c>
      <c r="I6" s="296">
        <v>271</v>
      </c>
      <c r="J6" s="271">
        <v>271</v>
      </c>
      <c r="K6" s="261">
        <v>261</v>
      </c>
      <c r="L6" s="271">
        <v>261</v>
      </c>
      <c r="M6" s="261">
        <v>255</v>
      </c>
      <c r="N6" s="271">
        <v>255</v>
      </c>
      <c r="O6" s="261"/>
      <c r="P6" s="271"/>
      <c r="Q6" s="410">
        <f aca="true" t="shared" si="0" ref="Q6:Q17">SUM(E6,G6,I6,K6,M6,O6)</f>
        <v>1339</v>
      </c>
      <c r="R6" s="444">
        <f aca="true" t="shared" si="1" ref="R6:R17">SUM(F6,H6,J6,L6,N6,P6)</f>
        <v>1339</v>
      </c>
      <c r="S6" s="360">
        <v>1245</v>
      </c>
      <c r="T6" s="290">
        <f aca="true" t="shared" si="2" ref="T6:T17">IF(R6=0,0,Q6*(Q6/R6)*(1500/S6))</f>
        <v>1613.2530120481929</v>
      </c>
      <c r="V6" s="359">
        <f>(4*S6+R6)/5</f>
        <v>1263.8</v>
      </c>
      <c r="W6" s="295"/>
      <c r="X6" t="s">
        <v>144</v>
      </c>
    </row>
    <row r="7" spans="2:24" ht="12.75">
      <c r="B7" s="16">
        <v>2</v>
      </c>
      <c r="C7" s="4">
        <v>12</v>
      </c>
      <c r="D7" s="14" t="str">
        <f>Anmeldungen!N31</f>
        <v>GC Weißensberg</v>
      </c>
      <c r="E7" s="160">
        <v>214</v>
      </c>
      <c r="F7" s="272">
        <v>214</v>
      </c>
      <c r="G7" s="262">
        <v>273</v>
      </c>
      <c r="H7" s="272">
        <v>273</v>
      </c>
      <c r="I7" s="297">
        <v>243</v>
      </c>
      <c r="J7" s="272">
        <v>243</v>
      </c>
      <c r="K7" s="262">
        <v>289</v>
      </c>
      <c r="L7" s="272">
        <v>289</v>
      </c>
      <c r="M7" s="262">
        <v>273</v>
      </c>
      <c r="N7" s="272">
        <v>273</v>
      </c>
      <c r="O7" s="262"/>
      <c r="P7" s="272"/>
      <c r="Q7" s="410">
        <f t="shared" si="0"/>
        <v>1292</v>
      </c>
      <c r="R7" s="444">
        <f t="shared" si="1"/>
        <v>1292</v>
      </c>
      <c r="S7" s="361">
        <v>1141.0975999999998</v>
      </c>
      <c r="T7" s="291">
        <f t="shared" si="2"/>
        <v>1698.364802449852</v>
      </c>
      <c r="V7" s="359">
        <f aca="true" t="shared" si="3" ref="V7:V17">(4*S7+R7)/5</f>
        <v>1171.2780799999998</v>
      </c>
      <c r="W7" s="295"/>
      <c r="X7" t="s">
        <v>145</v>
      </c>
    </row>
    <row r="8" spans="2:24" ht="12.75">
      <c r="B8" s="16">
        <v>3</v>
      </c>
      <c r="C8" s="4">
        <v>8</v>
      </c>
      <c r="D8" s="14" t="str">
        <f>Anmeldungen!N17</f>
        <v>GC Rankweil</v>
      </c>
      <c r="E8" s="160">
        <v>232</v>
      </c>
      <c r="F8" s="272">
        <v>232</v>
      </c>
      <c r="G8" s="262">
        <v>288</v>
      </c>
      <c r="H8" s="272">
        <v>288</v>
      </c>
      <c r="I8" s="297">
        <v>268</v>
      </c>
      <c r="J8" s="272">
        <v>268</v>
      </c>
      <c r="K8" s="262">
        <v>271</v>
      </c>
      <c r="L8" s="272">
        <v>271</v>
      </c>
      <c r="M8" s="262">
        <v>231</v>
      </c>
      <c r="N8" s="272">
        <v>231</v>
      </c>
      <c r="O8" s="262"/>
      <c r="P8" s="272"/>
      <c r="Q8" s="410">
        <f t="shared" si="0"/>
        <v>1290</v>
      </c>
      <c r="R8" s="444">
        <f t="shared" si="1"/>
        <v>1290</v>
      </c>
      <c r="S8" s="361">
        <v>957.76</v>
      </c>
      <c r="T8" s="291">
        <f t="shared" si="2"/>
        <v>2020.3391246241229</v>
      </c>
      <c r="V8" s="359">
        <f t="shared" si="3"/>
        <v>1024.208</v>
      </c>
      <c r="W8" s="295"/>
      <c r="X8" s="3" t="s">
        <v>146</v>
      </c>
    </row>
    <row r="9" spans="2:23" ht="12.75">
      <c r="B9" s="16">
        <v>4</v>
      </c>
      <c r="C9" s="4">
        <v>10</v>
      </c>
      <c r="D9" s="14" t="str">
        <f>Anmeldungen!F31</f>
        <v>GC Riefensberg</v>
      </c>
      <c r="E9" s="160">
        <v>203</v>
      </c>
      <c r="F9" s="272">
        <v>203</v>
      </c>
      <c r="G9" s="262">
        <v>265</v>
      </c>
      <c r="H9" s="272">
        <v>265</v>
      </c>
      <c r="I9" s="297">
        <v>254</v>
      </c>
      <c r="J9" s="272">
        <v>254</v>
      </c>
      <c r="K9" s="262">
        <v>314</v>
      </c>
      <c r="L9" s="272">
        <v>314</v>
      </c>
      <c r="M9" s="262">
        <v>235</v>
      </c>
      <c r="N9" s="272">
        <v>235</v>
      </c>
      <c r="O9" s="262"/>
      <c r="P9" s="272"/>
      <c r="Q9" s="410">
        <f t="shared" si="0"/>
        <v>1271</v>
      </c>
      <c r="R9" s="444">
        <f t="shared" si="1"/>
        <v>1271</v>
      </c>
      <c r="S9" s="361">
        <v>1198.96</v>
      </c>
      <c r="T9" s="291">
        <f t="shared" si="2"/>
        <v>1590.1281110295588</v>
      </c>
      <c r="V9" s="359">
        <f t="shared" si="3"/>
        <v>1213.368</v>
      </c>
      <c r="W9" s="295"/>
    </row>
    <row r="10" spans="2:24" ht="12.75">
      <c r="B10" s="16">
        <v>5</v>
      </c>
      <c r="C10" s="4">
        <v>11</v>
      </c>
      <c r="D10" s="14" t="str">
        <f>Anmeldungen!J31</f>
        <v>GC Waldkirch</v>
      </c>
      <c r="E10" s="160">
        <v>197</v>
      </c>
      <c r="F10" s="272">
        <v>197</v>
      </c>
      <c r="G10" s="262">
        <v>290</v>
      </c>
      <c r="H10" s="272">
        <v>290</v>
      </c>
      <c r="I10" s="297">
        <v>264</v>
      </c>
      <c r="J10" s="272">
        <v>264</v>
      </c>
      <c r="K10" s="262">
        <v>240</v>
      </c>
      <c r="L10" s="272">
        <v>240</v>
      </c>
      <c r="M10" s="262">
        <v>209</v>
      </c>
      <c r="N10" s="272">
        <v>209</v>
      </c>
      <c r="O10" s="262"/>
      <c r="P10" s="272"/>
      <c r="Q10" s="410">
        <f t="shared" si="0"/>
        <v>1200</v>
      </c>
      <c r="R10" s="444">
        <f t="shared" si="1"/>
        <v>1200</v>
      </c>
      <c r="S10" s="361">
        <v>897.4496000000001</v>
      </c>
      <c r="T10" s="291">
        <f t="shared" si="2"/>
        <v>2005.6836617900321</v>
      </c>
      <c r="V10" s="359">
        <f t="shared" si="3"/>
        <v>957.9596800000002</v>
      </c>
      <c r="W10" s="295"/>
      <c r="X10" t="s">
        <v>150</v>
      </c>
    </row>
    <row r="11" spans="2:24" ht="12.75">
      <c r="B11" s="16">
        <v>6</v>
      </c>
      <c r="C11" s="4">
        <v>9</v>
      </c>
      <c r="D11" s="14" t="str">
        <f>Anmeldungen!B31</f>
        <v>GC Ravensburg</v>
      </c>
      <c r="E11" s="160">
        <v>187</v>
      </c>
      <c r="F11" s="272">
        <v>187</v>
      </c>
      <c r="G11" s="262">
        <v>258</v>
      </c>
      <c r="H11" s="272">
        <v>258</v>
      </c>
      <c r="I11" s="297">
        <v>229</v>
      </c>
      <c r="J11" s="272">
        <v>229</v>
      </c>
      <c r="K11" s="262">
        <v>53</v>
      </c>
      <c r="L11" s="272">
        <v>293</v>
      </c>
      <c r="M11" s="262">
        <v>211</v>
      </c>
      <c r="N11" s="272">
        <v>211</v>
      </c>
      <c r="O11" s="262"/>
      <c r="P11" s="272"/>
      <c r="Q11" s="410">
        <f t="shared" si="0"/>
        <v>938</v>
      </c>
      <c r="R11" s="444">
        <f t="shared" si="1"/>
        <v>1178</v>
      </c>
      <c r="S11" s="361">
        <v>890.5871999999999</v>
      </c>
      <c r="T11" s="291">
        <f t="shared" si="2"/>
        <v>1257.9842287790143</v>
      </c>
      <c r="V11" s="359">
        <f t="shared" si="3"/>
        <v>948.06976</v>
      </c>
      <c r="W11" s="295"/>
      <c r="X11" t="s">
        <v>149</v>
      </c>
    </row>
    <row r="12" spans="2:24" ht="12.75">
      <c r="B12" s="16">
        <v>7</v>
      </c>
      <c r="C12" s="4">
        <v>7</v>
      </c>
      <c r="D12" s="14" t="str">
        <f>Anmeldungen!J17</f>
        <v>GC Owingen</v>
      </c>
      <c r="E12" s="160">
        <v>182</v>
      </c>
      <c r="F12" s="272">
        <v>182</v>
      </c>
      <c r="G12" s="262">
        <v>226</v>
      </c>
      <c r="H12" s="272">
        <v>226</v>
      </c>
      <c r="I12" s="297">
        <v>225</v>
      </c>
      <c r="J12" s="272">
        <v>225</v>
      </c>
      <c r="K12" s="262">
        <v>52</v>
      </c>
      <c r="L12" s="272">
        <v>292</v>
      </c>
      <c r="M12" s="262">
        <v>143</v>
      </c>
      <c r="N12" s="272">
        <v>203</v>
      </c>
      <c r="O12" s="262"/>
      <c r="P12" s="272"/>
      <c r="Q12" s="410">
        <f t="shared" si="0"/>
        <v>828</v>
      </c>
      <c r="R12" s="444">
        <f t="shared" si="1"/>
        <v>1128</v>
      </c>
      <c r="S12" s="361">
        <v>912.6623999999999</v>
      </c>
      <c r="T12" s="291">
        <f t="shared" si="2"/>
        <v>998.9245213387009</v>
      </c>
      <c r="V12" s="359">
        <f t="shared" si="3"/>
        <v>955.72992</v>
      </c>
      <c r="W12" s="295"/>
      <c r="X12" t="s">
        <v>151</v>
      </c>
    </row>
    <row r="13" spans="2:24" ht="12.75">
      <c r="B13" s="16">
        <v>8</v>
      </c>
      <c r="C13" s="4">
        <v>2</v>
      </c>
      <c r="D13" s="14" t="str">
        <f>Anmeldungen!F3</f>
        <v>GC Gonten</v>
      </c>
      <c r="E13" s="160">
        <v>0</v>
      </c>
      <c r="F13" s="272">
        <v>300</v>
      </c>
      <c r="G13" s="262">
        <v>0</v>
      </c>
      <c r="H13" s="272">
        <v>300</v>
      </c>
      <c r="I13" s="297">
        <v>0</v>
      </c>
      <c r="J13" s="272">
        <v>300</v>
      </c>
      <c r="K13" s="262">
        <v>0</v>
      </c>
      <c r="L13" s="272">
        <v>300</v>
      </c>
      <c r="M13" s="262">
        <v>0</v>
      </c>
      <c r="N13" s="272">
        <v>300</v>
      </c>
      <c r="O13" s="262"/>
      <c r="P13" s="272"/>
      <c r="Q13" s="410">
        <f t="shared" si="0"/>
        <v>0</v>
      </c>
      <c r="R13" s="444">
        <f t="shared" si="1"/>
        <v>1500</v>
      </c>
      <c r="S13" s="361">
        <v>1500</v>
      </c>
      <c r="T13" s="291">
        <f t="shared" si="2"/>
        <v>0</v>
      </c>
      <c r="V13" s="359">
        <f t="shared" si="3"/>
        <v>1500</v>
      </c>
      <c r="W13" s="295"/>
      <c r="X13" t="s">
        <v>152</v>
      </c>
    </row>
    <row r="14" spans="2:23" ht="12.75">
      <c r="B14" s="16">
        <v>9</v>
      </c>
      <c r="C14" s="4">
        <v>3</v>
      </c>
      <c r="D14" s="14" t="str">
        <f>Anmeldungen!J3</f>
        <v>GC Langenstein</v>
      </c>
      <c r="E14" s="160">
        <v>0</v>
      </c>
      <c r="F14" s="272">
        <v>300</v>
      </c>
      <c r="G14" s="262">
        <v>0</v>
      </c>
      <c r="H14" s="272">
        <v>300</v>
      </c>
      <c r="I14" s="297">
        <v>0</v>
      </c>
      <c r="J14" s="272">
        <v>300</v>
      </c>
      <c r="K14" s="262">
        <v>0</v>
      </c>
      <c r="L14" s="272">
        <v>300</v>
      </c>
      <c r="M14" s="262">
        <v>0</v>
      </c>
      <c r="N14" s="272">
        <v>300</v>
      </c>
      <c r="O14" s="262"/>
      <c r="P14" s="272"/>
      <c r="Q14" s="410">
        <f t="shared" si="0"/>
        <v>0</v>
      </c>
      <c r="R14" s="444">
        <f t="shared" si="1"/>
        <v>1500</v>
      </c>
      <c r="S14" s="361">
        <v>1122.6655999999998</v>
      </c>
      <c r="T14" s="291">
        <f t="shared" si="2"/>
        <v>0</v>
      </c>
      <c r="V14" s="359">
        <f t="shared" si="3"/>
        <v>1198.1324799999998</v>
      </c>
      <c r="W14" s="295"/>
    </row>
    <row r="15" spans="2:24" ht="12.75">
      <c r="B15" s="16">
        <v>10</v>
      </c>
      <c r="C15" s="4">
        <v>4</v>
      </c>
      <c r="D15" s="14" t="str">
        <f>Anmeldungen!N3</f>
        <v>GC frei</v>
      </c>
      <c r="E15" s="160">
        <v>0</v>
      </c>
      <c r="F15" s="272">
        <v>300</v>
      </c>
      <c r="G15" s="262">
        <v>0</v>
      </c>
      <c r="H15" s="272">
        <v>300</v>
      </c>
      <c r="I15" s="297">
        <v>0</v>
      </c>
      <c r="J15" s="272">
        <v>300</v>
      </c>
      <c r="K15" s="262">
        <v>0</v>
      </c>
      <c r="L15" s="272">
        <v>300</v>
      </c>
      <c r="M15" s="262">
        <v>0</v>
      </c>
      <c r="N15" s="272">
        <v>300</v>
      </c>
      <c r="O15" s="262"/>
      <c r="P15" s="272"/>
      <c r="Q15" s="410">
        <f t="shared" si="0"/>
        <v>0</v>
      </c>
      <c r="R15" s="444">
        <f t="shared" si="1"/>
        <v>1500</v>
      </c>
      <c r="S15" s="361">
        <v>1156.7648</v>
      </c>
      <c r="T15" s="291">
        <f t="shared" si="2"/>
        <v>0</v>
      </c>
      <c r="V15" s="359">
        <f t="shared" si="3"/>
        <v>1225.41184</v>
      </c>
      <c r="W15" s="295"/>
      <c r="X15" t="s">
        <v>147</v>
      </c>
    </row>
    <row r="16" spans="2:24" ht="12.75">
      <c r="B16" s="16">
        <v>11</v>
      </c>
      <c r="C16" s="4">
        <v>5</v>
      </c>
      <c r="D16" s="14" t="str">
        <f>Anmeldungen!B17</f>
        <v>GC Lipperswil</v>
      </c>
      <c r="E16" s="160">
        <v>0</v>
      </c>
      <c r="F16" s="272">
        <v>300</v>
      </c>
      <c r="G16" s="262">
        <v>0</v>
      </c>
      <c r="H16" s="272">
        <v>300</v>
      </c>
      <c r="I16" s="297">
        <v>0</v>
      </c>
      <c r="J16" s="272">
        <v>300</v>
      </c>
      <c r="K16" s="262">
        <v>0</v>
      </c>
      <c r="L16" s="272">
        <v>300</v>
      </c>
      <c r="M16" s="262">
        <v>0</v>
      </c>
      <c r="N16" s="272">
        <v>300</v>
      </c>
      <c r="O16" s="262"/>
      <c r="P16" s="272"/>
      <c r="Q16" s="410">
        <f t="shared" si="0"/>
        <v>0</v>
      </c>
      <c r="R16" s="444">
        <f t="shared" si="1"/>
        <v>1500</v>
      </c>
      <c r="S16" s="361">
        <v>1038.7152</v>
      </c>
      <c r="T16" s="291">
        <f t="shared" si="2"/>
        <v>0</v>
      </c>
      <c r="V16" s="359">
        <f t="shared" si="3"/>
        <v>1130.97216</v>
      </c>
      <c r="W16" s="295"/>
      <c r="X16" t="s">
        <v>148</v>
      </c>
    </row>
    <row r="17" spans="2:23" ht="13.5" thickBot="1">
      <c r="B17" s="16">
        <v>12</v>
      </c>
      <c r="C17" s="4">
        <v>6</v>
      </c>
      <c r="D17" s="14" t="str">
        <f>Anmeldungen!F17</f>
        <v>GC Memmingen</v>
      </c>
      <c r="E17" s="160">
        <v>0</v>
      </c>
      <c r="F17" s="273">
        <v>300</v>
      </c>
      <c r="G17" s="262">
        <v>0</v>
      </c>
      <c r="H17" s="273">
        <v>300</v>
      </c>
      <c r="I17" s="298">
        <v>0</v>
      </c>
      <c r="J17" s="273">
        <v>300</v>
      </c>
      <c r="K17" s="262">
        <v>0</v>
      </c>
      <c r="L17" s="273">
        <v>300</v>
      </c>
      <c r="M17" s="262">
        <v>0</v>
      </c>
      <c r="N17" s="273">
        <v>300</v>
      </c>
      <c r="O17" s="262"/>
      <c r="P17" s="273"/>
      <c r="Q17" s="410">
        <f t="shared" si="0"/>
        <v>0</v>
      </c>
      <c r="R17" s="444">
        <f t="shared" si="1"/>
        <v>1500</v>
      </c>
      <c r="S17" s="362">
        <v>1030.3216</v>
      </c>
      <c r="T17" s="292">
        <f t="shared" si="2"/>
        <v>0</v>
      </c>
      <c r="V17" s="359">
        <f t="shared" si="3"/>
        <v>1124.25728</v>
      </c>
      <c r="W17" s="295"/>
    </row>
    <row r="18" spans="2:28" ht="12.75">
      <c r="B18" s="76"/>
      <c r="C18" s="85">
        <f>CSA</f>
        <v>-3</v>
      </c>
      <c r="D18" s="84" t="s">
        <v>24</v>
      </c>
      <c r="E18" s="263">
        <v>-4</v>
      </c>
      <c r="F18" s="278"/>
      <c r="G18" s="263">
        <v>0</v>
      </c>
      <c r="H18" s="278"/>
      <c r="I18" s="263">
        <v>-1</v>
      </c>
      <c r="J18" s="278"/>
      <c r="K18" s="263">
        <v>0</v>
      </c>
      <c r="L18" s="278"/>
      <c r="M18" s="263">
        <v>-3</v>
      </c>
      <c r="N18" s="274"/>
      <c r="O18" s="263"/>
      <c r="P18" s="274"/>
      <c r="Q18" s="266"/>
      <c r="R18" s="299"/>
      <c r="S18" s="83"/>
      <c r="T18" s="300"/>
      <c r="V18" s="308"/>
      <c r="Z18" s="3"/>
      <c r="AA18" s="71" t="s">
        <v>4</v>
      </c>
      <c r="AB18" s="71">
        <v>1500</v>
      </c>
    </row>
    <row r="19" spans="2:28" ht="12.75">
      <c r="B19" s="78"/>
      <c r="C19" s="79">
        <f>T_Teilnehmer</f>
        <v>61</v>
      </c>
      <c r="D19" s="80" t="s">
        <v>25</v>
      </c>
      <c r="E19" s="264">
        <v>59</v>
      </c>
      <c r="F19" s="279"/>
      <c r="G19" s="264">
        <v>63</v>
      </c>
      <c r="H19" s="279"/>
      <c r="I19" s="264">
        <v>60</v>
      </c>
      <c r="J19" s="279"/>
      <c r="K19" s="264">
        <v>63</v>
      </c>
      <c r="L19" s="279"/>
      <c r="M19" s="264">
        <v>61</v>
      </c>
      <c r="N19" s="275"/>
      <c r="O19" s="264"/>
      <c r="P19" s="275"/>
      <c r="Q19" s="267"/>
      <c r="R19" s="301"/>
      <c r="S19" s="302"/>
      <c r="T19" s="303"/>
      <c r="V19" s="309"/>
      <c r="Y19" s="3" t="s">
        <v>154</v>
      </c>
      <c r="Z19" s="3" t="s">
        <v>155</v>
      </c>
      <c r="AA19" s="71"/>
      <c r="AB19" s="71"/>
    </row>
    <row r="20" spans="2:28" ht="13.5" thickBot="1">
      <c r="B20" s="77"/>
      <c r="C20" s="82">
        <f>T_Hdc</f>
        <v>-13.742403628117914</v>
      </c>
      <c r="D20" s="81" t="s">
        <v>26</v>
      </c>
      <c r="E20" s="265">
        <v>-13.987301587301586</v>
      </c>
      <c r="F20" s="280"/>
      <c r="G20" s="265">
        <v>-13.973015873015871</v>
      </c>
      <c r="H20" s="280"/>
      <c r="I20" s="265">
        <v>-14.149999999999997</v>
      </c>
      <c r="J20" s="280"/>
      <c r="K20" s="265">
        <v>-13.54761904761905</v>
      </c>
      <c r="L20" s="280"/>
      <c r="M20" s="265">
        <v>-13.742403628117914</v>
      </c>
      <c r="N20" s="276"/>
      <c r="O20" s="265"/>
      <c r="P20" s="276"/>
      <c r="Q20" s="268"/>
      <c r="R20" s="304"/>
      <c r="S20" s="305"/>
      <c r="T20" s="306"/>
      <c r="V20" s="310"/>
      <c r="Z20" s="3"/>
      <c r="AA20" s="71" t="s">
        <v>48</v>
      </c>
      <c r="AB20" s="71" t="s">
        <v>153</v>
      </c>
    </row>
    <row r="21" ht="13.5" thickTop="1"/>
    <row r="22" ht="12.75" customHeight="1" thickBot="1"/>
    <row r="23" spans="2:11" ht="14.25" thickBot="1" thickTop="1">
      <c r="B23" s="19" t="s">
        <v>5</v>
      </c>
      <c r="C23" s="20"/>
      <c r="D23" s="21"/>
      <c r="E23" s="22">
        <f ca="1">TODAY()</f>
        <v>41498</v>
      </c>
      <c r="F23" s="282"/>
      <c r="G23" s="23" t="s">
        <v>7</v>
      </c>
      <c r="H23" s="281"/>
      <c r="K23" s="394" t="s">
        <v>163</v>
      </c>
    </row>
    <row r="24" spans="2:11" ht="12.75">
      <c r="B24" s="16">
        <v>1</v>
      </c>
      <c r="C24" s="259">
        <f>Berechnung!C3</f>
        <v>273</v>
      </c>
      <c r="D24" s="13" t="str">
        <f>Berechnung!D3</f>
        <v>GC Weißensberg</v>
      </c>
      <c r="E24" s="1">
        <f>Berechnung!E3</f>
        <v>273</v>
      </c>
      <c r="F24" s="281"/>
      <c r="G24" s="24">
        <f>Berechnung!F3</f>
        <v>1</v>
      </c>
      <c r="H24" s="281"/>
      <c r="K24" s="27" t="s">
        <v>164</v>
      </c>
    </row>
    <row r="25" spans="2:8" ht="12.75">
      <c r="B25" s="16">
        <v>2</v>
      </c>
      <c r="C25" s="260">
        <f>Berechnung!C4</f>
        <v>255</v>
      </c>
      <c r="D25" s="14" t="str">
        <f>Berechnung!D4</f>
        <v>GC Bludenz/Braz</v>
      </c>
      <c r="E25" s="1">
        <f>Berechnung!E4</f>
        <v>255</v>
      </c>
      <c r="F25" s="281"/>
      <c r="G25" s="25">
        <f>Berechnung!F4</f>
        <v>2</v>
      </c>
      <c r="H25" s="281"/>
    </row>
    <row r="26" spans="2:15" ht="12.75">
      <c r="B26" s="16">
        <v>3</v>
      </c>
      <c r="C26" s="260">
        <f>Berechnung!C5</f>
        <v>235</v>
      </c>
      <c r="D26" s="14" t="str">
        <f>Berechnung!D5</f>
        <v>GC Riefensberg</v>
      </c>
      <c r="E26" s="1">
        <f>Berechnung!E5</f>
        <v>235</v>
      </c>
      <c r="F26" s="281"/>
      <c r="G26" s="25">
        <f>Berechnung!F5</f>
        <v>3</v>
      </c>
      <c r="H26" s="281"/>
      <c r="K26" s="411" t="s">
        <v>173</v>
      </c>
      <c r="L26" s="412"/>
      <c r="M26" s="413"/>
      <c r="N26" s="414"/>
      <c r="O26" s="413"/>
    </row>
    <row r="27" spans="2:15" ht="12.75">
      <c r="B27" s="16">
        <v>4</v>
      </c>
      <c r="C27" s="260">
        <f>Berechnung!C6</f>
        <v>231</v>
      </c>
      <c r="D27" s="14" t="str">
        <f>Berechnung!D6</f>
        <v>GC Rankweil</v>
      </c>
      <c r="E27" s="1">
        <f>Berechnung!E6</f>
        <v>231</v>
      </c>
      <c r="F27" s="281"/>
      <c r="G27" s="25">
        <f>Berechnung!F6</f>
        <v>4</v>
      </c>
      <c r="H27" s="281"/>
      <c r="K27" s="415" t="s">
        <v>171</v>
      </c>
      <c r="L27" s="414"/>
      <c r="M27" s="413"/>
      <c r="N27" s="414"/>
      <c r="O27" s="413"/>
    </row>
    <row r="28" spans="2:15" ht="12.75">
      <c r="B28" s="16">
        <v>5</v>
      </c>
      <c r="C28" s="260">
        <f>Berechnung!C7</f>
        <v>211</v>
      </c>
      <c r="D28" s="14" t="str">
        <f>Berechnung!D7</f>
        <v>GC Ravensburg</v>
      </c>
      <c r="E28" s="1">
        <f>Berechnung!E7</f>
        <v>211</v>
      </c>
      <c r="F28" s="281"/>
      <c r="G28" s="25">
        <f>Berechnung!F7</f>
        <v>5</v>
      </c>
      <c r="H28" s="281"/>
      <c r="K28" s="411" t="s">
        <v>165</v>
      </c>
      <c r="L28" s="414"/>
      <c r="M28" s="413"/>
      <c r="N28" s="414"/>
      <c r="O28" s="413"/>
    </row>
    <row r="29" spans="2:15" ht="12.75">
      <c r="B29" s="16">
        <v>6</v>
      </c>
      <c r="C29" s="260">
        <f>Berechnung!C8</f>
        <v>209</v>
      </c>
      <c r="D29" s="14" t="str">
        <f>Berechnung!D8</f>
        <v>GC Waldkirch</v>
      </c>
      <c r="E29" s="1">
        <f>Berechnung!E8</f>
        <v>209</v>
      </c>
      <c r="F29" s="281"/>
      <c r="G29" s="25">
        <f>Berechnung!F8</f>
        <v>6</v>
      </c>
      <c r="H29" s="281"/>
      <c r="K29" s="411" t="s">
        <v>168</v>
      </c>
      <c r="L29" s="414"/>
      <c r="M29" s="413"/>
      <c r="N29" s="414"/>
      <c r="O29" s="413"/>
    </row>
    <row r="30" spans="2:15" ht="12.75">
      <c r="B30" s="16">
        <v>7</v>
      </c>
      <c r="C30" s="260">
        <f>Berechnung!C9</f>
        <v>203</v>
      </c>
      <c r="D30" s="14" t="str">
        <f>Berechnung!D9</f>
        <v>GC Owingen</v>
      </c>
      <c r="E30" s="1">
        <f>Berechnung!E9</f>
        <v>143</v>
      </c>
      <c r="F30" s="281"/>
      <c r="G30" s="25">
        <f>Berechnung!F9</f>
        <v>7</v>
      </c>
      <c r="H30" s="281"/>
      <c r="K30" s="411" t="s">
        <v>169</v>
      </c>
      <c r="L30" s="414"/>
      <c r="M30" s="413"/>
      <c r="N30" s="414"/>
      <c r="O30" s="413"/>
    </row>
    <row r="31" spans="2:15" ht="12.75">
      <c r="B31" s="16">
        <v>8</v>
      </c>
      <c r="C31" s="260">
        <f>Berechnung!C10</f>
        <v>300</v>
      </c>
      <c r="D31" s="14" t="str">
        <f>Berechnung!D10</f>
        <v>GC Gonten</v>
      </c>
      <c r="E31" s="1">
        <f>Berechnung!E10</f>
        <v>0</v>
      </c>
      <c r="F31" s="281"/>
      <c r="G31" s="25">
        <f>Berechnung!F10</f>
        <v>8</v>
      </c>
      <c r="H31" s="281"/>
      <c r="K31" s="411" t="s">
        <v>170</v>
      </c>
      <c r="L31" s="412"/>
      <c r="M31" s="413"/>
      <c r="N31" s="414"/>
      <c r="O31" s="413"/>
    </row>
    <row r="32" spans="2:11" ht="12.75">
      <c r="B32" s="16">
        <v>9</v>
      </c>
      <c r="C32" s="260">
        <f>Berechnung!C11</f>
        <v>300</v>
      </c>
      <c r="D32" s="14" t="str">
        <f>Berechnung!D11</f>
        <v>GC Langenstein</v>
      </c>
      <c r="E32" s="1">
        <f>Berechnung!E11</f>
        <v>0</v>
      </c>
      <c r="F32" s="281"/>
      <c r="G32" s="25">
        <f>Berechnung!F11</f>
        <v>8</v>
      </c>
      <c r="H32" s="281"/>
      <c r="K32" s="27"/>
    </row>
    <row r="33" spans="2:11" ht="12.75">
      <c r="B33" s="16">
        <v>10</v>
      </c>
      <c r="C33" s="260">
        <f>Berechnung!C12</f>
        <v>300</v>
      </c>
      <c r="D33" s="14" t="str">
        <f>Berechnung!D12</f>
        <v>GC frei</v>
      </c>
      <c r="E33" s="1">
        <f>Berechnung!E12</f>
        <v>0</v>
      </c>
      <c r="F33" s="281"/>
      <c r="G33" s="25">
        <f>Berechnung!F12</f>
        <v>8</v>
      </c>
      <c r="H33" s="281"/>
      <c r="K33" s="27" t="s">
        <v>174</v>
      </c>
    </row>
    <row r="34" spans="2:11" ht="12.75">
      <c r="B34" s="16">
        <v>11</v>
      </c>
      <c r="C34" s="260">
        <f>Berechnung!C13</f>
        <v>300</v>
      </c>
      <c r="D34" s="14" t="str">
        <f>Berechnung!D13</f>
        <v>GC Lipperswil</v>
      </c>
      <c r="E34" s="1">
        <f>Berechnung!E13</f>
        <v>0</v>
      </c>
      <c r="F34" s="281"/>
      <c r="G34" s="25">
        <f>Berechnung!F13</f>
        <v>8</v>
      </c>
      <c r="H34" s="281"/>
      <c r="K34" s="27" t="s">
        <v>166</v>
      </c>
    </row>
    <row r="35" spans="2:11" ht="13.5" thickBot="1">
      <c r="B35" s="17">
        <v>12</v>
      </c>
      <c r="C35" s="198">
        <f>Berechnung!C14</f>
        <v>300</v>
      </c>
      <c r="D35" s="15" t="str">
        <f>Berechnung!D14</f>
        <v>GC Memmingen</v>
      </c>
      <c r="E35" s="18">
        <f>Berechnung!E14</f>
        <v>0</v>
      </c>
      <c r="F35" s="283"/>
      <c r="G35" s="26">
        <f>Berechnung!F14</f>
        <v>8</v>
      </c>
      <c r="H35" s="281"/>
      <c r="K35" s="27" t="s">
        <v>167</v>
      </c>
    </row>
    <row r="36" ht="13.5" thickTop="1">
      <c r="K36" s="27" t="s">
        <v>172</v>
      </c>
    </row>
    <row r="38" ht="12.75">
      <c r="K38" s="27" t="s">
        <v>175</v>
      </c>
    </row>
    <row r="45" ht="12.75"/>
    <row r="46" ht="12.75"/>
    <row r="47" ht="12.75"/>
    <row r="62" ht="13.5" thickBot="1"/>
    <row r="63" spans="4:19" ht="14.25" thickBot="1" thickTop="1">
      <c r="D63" s="472" t="s">
        <v>210</v>
      </c>
      <c r="E63" s="473" t="s">
        <v>211</v>
      </c>
      <c r="F63" s="474"/>
      <c r="G63" s="473" t="s">
        <v>2</v>
      </c>
      <c r="H63" s="474"/>
      <c r="I63" s="475" t="s">
        <v>3</v>
      </c>
      <c r="J63" s="476"/>
      <c r="K63" s="481" t="s">
        <v>214</v>
      </c>
      <c r="L63" s="474"/>
      <c r="M63" s="473" t="s">
        <v>2</v>
      </c>
      <c r="N63" s="474"/>
      <c r="O63" s="473" t="s">
        <v>3</v>
      </c>
      <c r="P63" s="474"/>
      <c r="Q63" s="482" t="s">
        <v>219</v>
      </c>
      <c r="R63" s="482" t="s">
        <v>2</v>
      </c>
      <c r="S63" s="483" t="s">
        <v>3</v>
      </c>
    </row>
    <row r="64" spans="4:19" ht="13.5" thickTop="1">
      <c r="D64" s="454"/>
      <c r="E64" s="455"/>
      <c r="F64" s="456"/>
      <c r="G64" s="455"/>
      <c r="H64" s="456"/>
      <c r="I64" s="457"/>
      <c r="K64" s="478"/>
      <c r="L64" s="456"/>
      <c r="M64" s="455"/>
      <c r="N64" s="456"/>
      <c r="O64" s="455"/>
      <c r="P64" s="456"/>
      <c r="Q64" s="479"/>
      <c r="R64" s="479"/>
      <c r="S64" s="480"/>
    </row>
    <row r="65" spans="4:19" ht="12.75">
      <c r="D65" s="477">
        <v>2013</v>
      </c>
      <c r="E65" s="458"/>
      <c r="F65" s="451"/>
      <c r="G65" s="450"/>
      <c r="H65" s="451"/>
      <c r="I65" s="452"/>
      <c r="K65" s="461"/>
      <c r="L65" s="462"/>
      <c r="M65" s="462"/>
      <c r="N65" s="462"/>
      <c r="O65" s="462"/>
      <c r="P65" s="462"/>
      <c r="Q65" s="462"/>
      <c r="R65" s="462"/>
      <c r="S65" s="463"/>
    </row>
    <row r="66" spans="4:19" ht="12.75">
      <c r="D66" s="477">
        <v>2012</v>
      </c>
      <c r="E66" s="450" t="s">
        <v>212</v>
      </c>
      <c r="F66" s="451" t="s">
        <v>212</v>
      </c>
      <c r="G66" s="450" t="s">
        <v>212</v>
      </c>
      <c r="H66" s="451" t="s">
        <v>212</v>
      </c>
      <c r="I66" s="452" t="s">
        <v>212</v>
      </c>
      <c r="K66" s="464" t="s">
        <v>227</v>
      </c>
      <c r="L66" s="462"/>
      <c r="M66" s="465" t="s">
        <v>227</v>
      </c>
      <c r="N66" s="462"/>
      <c r="O66" s="465" t="s">
        <v>204</v>
      </c>
      <c r="P66" s="462"/>
      <c r="Q66" s="465" t="s">
        <v>205</v>
      </c>
      <c r="R66" s="465" t="s">
        <v>205</v>
      </c>
      <c r="S66" s="466" t="s">
        <v>228</v>
      </c>
    </row>
    <row r="67" spans="4:19" ht="12.75">
      <c r="D67" s="477">
        <v>2011</v>
      </c>
      <c r="E67" s="450" t="s">
        <v>212</v>
      </c>
      <c r="F67" s="451" t="s">
        <v>212</v>
      </c>
      <c r="G67" s="450" t="s">
        <v>212</v>
      </c>
      <c r="H67" s="451" t="s">
        <v>212</v>
      </c>
      <c r="I67" s="452" t="s">
        <v>212</v>
      </c>
      <c r="K67" s="464" t="s">
        <v>226</v>
      </c>
      <c r="L67" s="462"/>
      <c r="M67" s="465" t="s">
        <v>226</v>
      </c>
      <c r="N67" s="462"/>
      <c r="O67" s="465" t="s">
        <v>226</v>
      </c>
      <c r="P67" s="462"/>
      <c r="Q67" s="465" t="s">
        <v>223</v>
      </c>
      <c r="R67" s="465" t="s">
        <v>223</v>
      </c>
      <c r="S67" s="466" t="s">
        <v>223</v>
      </c>
    </row>
    <row r="68" spans="4:19" ht="12.75">
      <c r="D68" s="477">
        <v>2010</v>
      </c>
      <c r="E68" s="458" t="s">
        <v>213</v>
      </c>
      <c r="F68" s="451"/>
      <c r="G68" s="450" t="s">
        <v>213</v>
      </c>
      <c r="H68" s="451" t="s">
        <v>213</v>
      </c>
      <c r="I68" s="452" t="s">
        <v>213</v>
      </c>
      <c r="K68" s="464" t="s">
        <v>221</v>
      </c>
      <c r="L68" s="462"/>
      <c r="M68" s="465" t="s">
        <v>221</v>
      </c>
      <c r="N68" s="462"/>
      <c r="O68" s="465" t="s">
        <v>224</v>
      </c>
      <c r="P68" s="462"/>
      <c r="Q68" s="465" t="s">
        <v>225</v>
      </c>
      <c r="R68" s="465" t="s">
        <v>225</v>
      </c>
      <c r="S68" s="466" t="s">
        <v>225</v>
      </c>
    </row>
    <row r="69" spans="4:19" ht="12.75">
      <c r="D69" s="477">
        <v>2009</v>
      </c>
      <c r="E69" s="450" t="s">
        <v>213</v>
      </c>
      <c r="F69" s="451" t="s">
        <v>213</v>
      </c>
      <c r="G69" s="450" t="s">
        <v>213</v>
      </c>
      <c r="H69" s="451"/>
      <c r="I69" s="452" t="s">
        <v>212</v>
      </c>
      <c r="K69" s="464" t="s">
        <v>222</v>
      </c>
      <c r="L69" s="462"/>
      <c r="M69" s="465" t="s">
        <v>222</v>
      </c>
      <c r="N69" s="462"/>
      <c r="O69" s="465" t="s">
        <v>222</v>
      </c>
      <c r="P69" s="462"/>
      <c r="Q69" s="465" t="s">
        <v>223</v>
      </c>
      <c r="R69" s="465" t="s">
        <v>223</v>
      </c>
      <c r="S69" s="466" t="s">
        <v>223</v>
      </c>
    </row>
    <row r="70" spans="4:19" ht="12.75">
      <c r="D70" s="477">
        <v>2008</v>
      </c>
      <c r="E70" s="450" t="s">
        <v>213</v>
      </c>
      <c r="F70" s="451" t="s">
        <v>213</v>
      </c>
      <c r="G70" s="450" t="s">
        <v>213</v>
      </c>
      <c r="H70" s="451" t="s">
        <v>213</v>
      </c>
      <c r="I70" s="452" t="s">
        <v>213</v>
      </c>
      <c r="K70" s="464" t="s">
        <v>215</v>
      </c>
      <c r="L70" s="462"/>
      <c r="M70" s="465" t="s">
        <v>216</v>
      </c>
      <c r="N70" s="462"/>
      <c r="O70" s="465" t="s">
        <v>215</v>
      </c>
      <c r="P70" s="462"/>
      <c r="Q70" s="465" t="s">
        <v>217</v>
      </c>
      <c r="R70" s="465" t="s">
        <v>220</v>
      </c>
      <c r="S70" s="466" t="s">
        <v>218</v>
      </c>
    </row>
    <row r="71" spans="4:19" ht="12.75">
      <c r="D71" s="477">
        <v>2007</v>
      </c>
      <c r="E71" s="450" t="s">
        <v>213</v>
      </c>
      <c r="F71" s="451"/>
      <c r="G71" s="450"/>
      <c r="H71" s="451"/>
      <c r="I71" s="452"/>
      <c r="K71" s="461"/>
      <c r="L71" s="462"/>
      <c r="M71" s="462"/>
      <c r="N71" s="462"/>
      <c r="O71" s="462"/>
      <c r="P71" s="462"/>
      <c r="Q71" s="462"/>
      <c r="R71" s="462"/>
      <c r="S71" s="463"/>
    </row>
    <row r="72" spans="4:19" ht="12.75">
      <c r="D72" s="477">
        <v>2006</v>
      </c>
      <c r="E72" s="450" t="s">
        <v>213</v>
      </c>
      <c r="F72" s="451"/>
      <c r="G72" s="450"/>
      <c r="H72" s="451"/>
      <c r="I72" s="452"/>
      <c r="K72" s="459"/>
      <c r="L72" s="451"/>
      <c r="M72" s="450"/>
      <c r="N72" s="451"/>
      <c r="O72" s="450"/>
      <c r="P72" s="451"/>
      <c r="Q72" s="449"/>
      <c r="R72" s="449"/>
      <c r="S72" s="460"/>
    </row>
    <row r="73" spans="4:19" ht="12.75">
      <c r="D73" s="477">
        <v>2005</v>
      </c>
      <c r="E73" s="450" t="s">
        <v>212</v>
      </c>
      <c r="F73" s="451"/>
      <c r="G73" s="450"/>
      <c r="H73" s="451"/>
      <c r="I73" s="452"/>
      <c r="K73" s="459"/>
      <c r="L73" s="451"/>
      <c r="M73" s="450"/>
      <c r="N73" s="451"/>
      <c r="O73" s="450"/>
      <c r="P73" s="451"/>
      <c r="Q73" s="449"/>
      <c r="R73" s="449"/>
      <c r="S73" s="460"/>
    </row>
    <row r="74" spans="4:19" ht="13.5" thickBot="1">
      <c r="D74" s="453"/>
      <c r="E74" s="18"/>
      <c r="F74" s="283"/>
      <c r="G74" s="18"/>
      <c r="H74" s="283"/>
      <c r="I74" s="12"/>
      <c r="K74" s="467"/>
      <c r="L74" s="468"/>
      <c r="M74" s="469"/>
      <c r="N74" s="468"/>
      <c r="O74" s="469"/>
      <c r="P74" s="468"/>
      <c r="Q74" s="470"/>
      <c r="R74" s="470"/>
      <c r="S74" s="471"/>
    </row>
    <row r="75" ht="13.5" thickTop="1"/>
    <row r="610" ht="12.75">
      <c r="E610" s="2">
        <v>35</v>
      </c>
    </row>
    <row r="611" ht="12.75">
      <c r="E611" s="2">
        <v>35</v>
      </c>
    </row>
  </sheetData>
  <sheetProtection sheet="1" objects="1" scenarios="1"/>
  <mergeCells count="2">
    <mergeCell ref="B5:D5"/>
    <mergeCell ref="E2:M2"/>
  </mergeCells>
  <printOptions/>
  <pageMargins left="0.5" right="0.23" top="0.29" bottom="0.13" header="0.25" footer="0.16"/>
  <pageSetup fitToHeight="1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L4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5.140625" style="0" hidden="1" customWidth="1"/>
    <col min="4" max="4" width="23.140625" style="0" customWidth="1"/>
    <col min="5" max="10" width="13.8515625" style="2" customWidth="1"/>
    <col min="12" max="12" width="15.00390625" style="0" customWidth="1"/>
  </cols>
  <sheetData>
    <row r="1" ht="8.25" customHeight="1"/>
    <row r="2" spans="2:12" ht="28.5" customHeight="1">
      <c r="B2" s="61" t="s">
        <v>14</v>
      </c>
      <c r="C2" s="62"/>
      <c r="D2" s="62"/>
      <c r="E2" s="523" t="str">
        <f>Berechnung!B41</f>
        <v>Bodensee-Seniors-Tour 2013</v>
      </c>
      <c r="F2" s="534"/>
      <c r="G2" s="534"/>
      <c r="H2" s="534"/>
      <c r="I2" s="534"/>
      <c r="J2" s="561" t="s">
        <v>35</v>
      </c>
      <c r="K2" s="561"/>
      <c r="L2" s="561"/>
    </row>
    <row r="3" spans="2:12" ht="13.5" customHeight="1">
      <c r="B3" s="2"/>
      <c r="C3" s="2"/>
      <c r="D3" s="2"/>
      <c r="K3" s="2"/>
      <c r="L3" s="2"/>
    </row>
    <row r="4" ht="7.5" customHeight="1" thickBot="1">
      <c r="K4" s="2"/>
    </row>
    <row r="5" spans="2:12" ht="31.5" customHeight="1" thickBot="1" thickTop="1">
      <c r="B5" s="558" t="s">
        <v>12</v>
      </c>
      <c r="C5" s="559"/>
      <c r="D5" s="560"/>
      <c r="E5" s="47" t="str">
        <f>Berechnung!Q4</f>
        <v>GC Ravensburg</v>
      </c>
      <c r="F5" s="47" t="str">
        <f>Berechnung!Q5</f>
        <v>GC Owingen</v>
      </c>
      <c r="G5" s="47" t="str">
        <f>Berechnung!Q6</f>
        <v>GC Bludenz/Braz</v>
      </c>
      <c r="H5" s="47" t="str">
        <f>Berechnung!Q7</f>
        <v>GC Riefensberg</v>
      </c>
      <c r="I5" s="47" t="str">
        <f>Berechnung!Q8</f>
        <v>GC Weißensberg</v>
      </c>
      <c r="J5" s="47">
        <f>Berechnung!Q9</f>
        <v>0</v>
      </c>
      <c r="K5" s="284" t="s">
        <v>4</v>
      </c>
      <c r="L5" s="49" t="s">
        <v>13</v>
      </c>
    </row>
    <row r="6" spans="2:12" ht="12.75">
      <c r="B6" s="16">
        <v>1</v>
      </c>
      <c r="C6" s="4">
        <v>1</v>
      </c>
      <c r="D6" s="14" t="str">
        <f>Anmeldungen!B3</f>
        <v>GC Bludenz/Braz</v>
      </c>
      <c r="E6" s="1">
        <v>93</v>
      </c>
      <c r="F6" s="95">
        <v>126</v>
      </c>
      <c r="G6" s="1">
        <v>114</v>
      </c>
      <c r="H6" s="95">
        <v>110</v>
      </c>
      <c r="I6" s="95">
        <v>100</v>
      </c>
      <c r="J6" s="1"/>
      <c r="K6" s="43">
        <f aca="true" t="shared" si="0" ref="K6:K17">SUM(E6:J6)</f>
        <v>543</v>
      </c>
      <c r="L6" s="42">
        <f aca="true" t="shared" si="1" ref="L6:L17">SUM(E6:J6)-SMALL(E6:J6,1)</f>
        <v>450</v>
      </c>
    </row>
    <row r="7" spans="2:12" ht="12.75">
      <c r="B7" s="16">
        <v>2</v>
      </c>
      <c r="C7" s="4">
        <v>12</v>
      </c>
      <c r="D7" s="14" t="str">
        <f>Anmeldungen!N31</f>
        <v>GC Weißensberg</v>
      </c>
      <c r="E7" s="1">
        <v>82</v>
      </c>
      <c r="F7" s="92">
        <v>110</v>
      </c>
      <c r="G7" s="1">
        <v>95</v>
      </c>
      <c r="H7" s="92">
        <v>116</v>
      </c>
      <c r="I7" s="92">
        <v>105</v>
      </c>
      <c r="J7" s="1"/>
      <c r="K7" s="43">
        <f t="shared" si="0"/>
        <v>508</v>
      </c>
      <c r="L7" s="42">
        <f t="shared" si="1"/>
        <v>426</v>
      </c>
    </row>
    <row r="8" spans="2:12" ht="12.75">
      <c r="B8" s="16">
        <v>3</v>
      </c>
      <c r="C8" s="4">
        <v>8</v>
      </c>
      <c r="D8" s="14" t="str">
        <f>Anmeldungen!N17</f>
        <v>GC Rankweil</v>
      </c>
      <c r="E8" s="1">
        <v>85</v>
      </c>
      <c r="F8" s="92">
        <v>113</v>
      </c>
      <c r="G8" s="1">
        <v>104</v>
      </c>
      <c r="H8" s="92">
        <v>113</v>
      </c>
      <c r="I8" s="92">
        <v>85</v>
      </c>
      <c r="J8" s="1"/>
      <c r="K8" s="43">
        <f t="shared" si="0"/>
        <v>500</v>
      </c>
      <c r="L8" s="42">
        <f t="shared" si="1"/>
        <v>415</v>
      </c>
    </row>
    <row r="9" spans="2:12" ht="12.75">
      <c r="B9" s="16">
        <v>4</v>
      </c>
      <c r="C9" s="4">
        <v>10</v>
      </c>
      <c r="D9" s="14" t="str">
        <f>Anmeldungen!F31</f>
        <v>GC Riefensberg</v>
      </c>
      <c r="E9" s="1">
        <v>64</v>
      </c>
      <c r="F9" s="92">
        <v>92</v>
      </c>
      <c r="G9" s="1">
        <v>95</v>
      </c>
      <c r="H9" s="92">
        <v>127</v>
      </c>
      <c r="I9" s="92">
        <v>78</v>
      </c>
      <c r="J9" s="1"/>
      <c r="K9" s="43">
        <f t="shared" si="0"/>
        <v>456</v>
      </c>
      <c r="L9" s="42">
        <f t="shared" si="1"/>
        <v>392</v>
      </c>
    </row>
    <row r="10" spans="2:12" ht="12.75">
      <c r="B10" s="16">
        <v>5</v>
      </c>
      <c r="C10" s="4">
        <v>11</v>
      </c>
      <c r="D10" s="14" t="str">
        <f>Anmeldungen!J31</f>
        <v>GC Waldkirch</v>
      </c>
      <c r="E10" s="1">
        <v>73</v>
      </c>
      <c r="F10" s="92">
        <v>114</v>
      </c>
      <c r="G10" s="1">
        <v>100</v>
      </c>
      <c r="H10" s="92">
        <v>88</v>
      </c>
      <c r="I10" s="92">
        <v>71</v>
      </c>
      <c r="J10" s="1"/>
      <c r="K10" s="43">
        <f t="shared" si="0"/>
        <v>446</v>
      </c>
      <c r="L10" s="42">
        <f t="shared" si="1"/>
        <v>375</v>
      </c>
    </row>
    <row r="11" spans="2:12" ht="12.75">
      <c r="B11" s="16">
        <v>6</v>
      </c>
      <c r="C11" s="4">
        <v>9</v>
      </c>
      <c r="D11" s="14" t="str">
        <f>Anmeldungen!B31</f>
        <v>GC Ravensburg</v>
      </c>
      <c r="E11" s="1">
        <v>62</v>
      </c>
      <c r="F11" s="92">
        <v>87</v>
      </c>
      <c r="G11" s="1">
        <v>81</v>
      </c>
      <c r="H11" s="92">
        <v>17</v>
      </c>
      <c r="I11" s="92">
        <v>60</v>
      </c>
      <c r="J11" s="1"/>
      <c r="K11" s="43">
        <f t="shared" si="0"/>
        <v>307</v>
      </c>
      <c r="L11" s="42">
        <f t="shared" si="1"/>
        <v>290</v>
      </c>
    </row>
    <row r="12" spans="2:12" ht="12.75">
      <c r="B12" s="16">
        <v>7</v>
      </c>
      <c r="C12" s="4">
        <v>7</v>
      </c>
      <c r="D12" s="14" t="str">
        <f>Anmeldungen!J17</f>
        <v>GC Owingen</v>
      </c>
      <c r="E12" s="1">
        <v>57</v>
      </c>
      <c r="F12" s="92">
        <v>81</v>
      </c>
      <c r="G12" s="1">
        <v>82</v>
      </c>
      <c r="H12" s="92">
        <v>20</v>
      </c>
      <c r="I12" s="92">
        <v>38</v>
      </c>
      <c r="J12" s="1"/>
      <c r="K12" s="43">
        <f t="shared" si="0"/>
        <v>278</v>
      </c>
      <c r="L12" s="42">
        <f t="shared" si="1"/>
        <v>258</v>
      </c>
    </row>
    <row r="13" spans="2:12" ht="12.75">
      <c r="B13" s="16">
        <v>8</v>
      </c>
      <c r="C13" s="4">
        <v>2</v>
      </c>
      <c r="D13" s="14" t="str">
        <f>Anmeldungen!F3</f>
        <v>GC Gonten</v>
      </c>
      <c r="E13" s="1">
        <v>0</v>
      </c>
      <c r="F13" s="92">
        <v>0</v>
      </c>
      <c r="G13" s="1">
        <v>0</v>
      </c>
      <c r="H13" s="92">
        <v>0</v>
      </c>
      <c r="I13" s="92">
        <v>0</v>
      </c>
      <c r="J13" s="1"/>
      <c r="K13" s="43">
        <f t="shared" si="0"/>
        <v>0</v>
      </c>
      <c r="L13" s="42">
        <f t="shared" si="1"/>
        <v>0</v>
      </c>
    </row>
    <row r="14" spans="2:12" ht="12.75">
      <c r="B14" s="16">
        <v>9</v>
      </c>
      <c r="C14" s="4">
        <v>3</v>
      </c>
      <c r="D14" s="14" t="str">
        <f>Anmeldungen!J3</f>
        <v>GC Langenstein</v>
      </c>
      <c r="E14" s="1">
        <v>0</v>
      </c>
      <c r="F14" s="92">
        <v>0</v>
      </c>
      <c r="G14" s="1">
        <v>0</v>
      </c>
      <c r="H14" s="92">
        <v>0</v>
      </c>
      <c r="I14" s="92">
        <v>0</v>
      </c>
      <c r="J14" s="1"/>
      <c r="K14" s="43">
        <f t="shared" si="0"/>
        <v>0</v>
      </c>
      <c r="L14" s="42">
        <f t="shared" si="1"/>
        <v>0</v>
      </c>
    </row>
    <row r="15" spans="2:12" ht="12.75">
      <c r="B15" s="16">
        <v>10</v>
      </c>
      <c r="C15" s="4">
        <v>4</v>
      </c>
      <c r="D15" s="14" t="str">
        <f>Anmeldungen!N3</f>
        <v>GC frei</v>
      </c>
      <c r="E15" s="1">
        <v>0</v>
      </c>
      <c r="F15" s="92">
        <v>0</v>
      </c>
      <c r="G15" s="1">
        <v>0</v>
      </c>
      <c r="H15" s="92">
        <v>0</v>
      </c>
      <c r="I15" s="92">
        <v>0</v>
      </c>
      <c r="J15" s="1"/>
      <c r="K15" s="43">
        <f t="shared" si="0"/>
        <v>0</v>
      </c>
      <c r="L15" s="42">
        <f t="shared" si="1"/>
        <v>0</v>
      </c>
    </row>
    <row r="16" spans="2:12" ht="12.75">
      <c r="B16" s="16">
        <v>11</v>
      </c>
      <c r="C16" s="4">
        <v>5</v>
      </c>
      <c r="D16" s="14" t="str">
        <f>Anmeldungen!B17</f>
        <v>GC Lipperswil</v>
      </c>
      <c r="E16" s="1">
        <v>0</v>
      </c>
      <c r="F16" s="92">
        <v>0</v>
      </c>
      <c r="G16" s="1">
        <v>0</v>
      </c>
      <c r="H16" s="92">
        <v>0</v>
      </c>
      <c r="I16" s="92">
        <v>0</v>
      </c>
      <c r="J16" s="1"/>
      <c r="K16" s="43">
        <f t="shared" si="0"/>
        <v>0</v>
      </c>
      <c r="L16" s="42">
        <f t="shared" si="1"/>
        <v>0</v>
      </c>
    </row>
    <row r="17" spans="2:12" ht="13.5" thickBot="1">
      <c r="B17" s="16">
        <v>12</v>
      </c>
      <c r="C17" s="4">
        <v>6</v>
      </c>
      <c r="D17" s="14" t="str">
        <f>Anmeldungen!F17</f>
        <v>GC Memmingen</v>
      </c>
      <c r="E17" s="1">
        <v>0</v>
      </c>
      <c r="F17" s="92">
        <v>0</v>
      </c>
      <c r="G17" s="1">
        <v>0</v>
      </c>
      <c r="H17" s="92">
        <v>0</v>
      </c>
      <c r="I17" s="92">
        <v>0</v>
      </c>
      <c r="J17" s="1"/>
      <c r="K17" s="43">
        <f t="shared" si="0"/>
        <v>0</v>
      </c>
      <c r="L17" s="42">
        <f t="shared" si="1"/>
        <v>0</v>
      </c>
    </row>
    <row r="18" spans="2:12" ht="12.75">
      <c r="B18" s="76"/>
      <c r="C18" s="85">
        <f>CSA</f>
        <v>-3</v>
      </c>
      <c r="D18" s="84" t="s">
        <v>24</v>
      </c>
      <c r="E18" s="85">
        <v>-4</v>
      </c>
      <c r="F18" s="85">
        <v>0</v>
      </c>
      <c r="G18" s="85">
        <v>-1</v>
      </c>
      <c r="H18" s="85">
        <v>0</v>
      </c>
      <c r="I18" s="85">
        <v>-3</v>
      </c>
      <c r="J18" s="85"/>
      <c r="K18" s="83"/>
      <c r="L18" s="86"/>
    </row>
    <row r="19" spans="2:12" ht="12.75">
      <c r="B19" s="78"/>
      <c r="C19" s="79">
        <f>T_Teilnehmer</f>
        <v>61</v>
      </c>
      <c r="D19" s="80" t="s">
        <v>25</v>
      </c>
      <c r="E19" s="79">
        <v>59</v>
      </c>
      <c r="F19" s="79">
        <v>63</v>
      </c>
      <c r="G19" s="79">
        <v>60</v>
      </c>
      <c r="H19" s="79">
        <v>63</v>
      </c>
      <c r="I19" s="79">
        <v>61</v>
      </c>
      <c r="J19" s="79"/>
      <c r="K19" s="87"/>
      <c r="L19" s="88"/>
    </row>
    <row r="20" spans="2:12" ht="13.5" thickBot="1">
      <c r="B20" s="77"/>
      <c r="C20" s="82">
        <f>T_Hdc</f>
        <v>-13.742403628117914</v>
      </c>
      <c r="D20" s="81" t="s">
        <v>26</v>
      </c>
      <c r="E20" s="82">
        <v>-13.987301587301586</v>
      </c>
      <c r="F20" s="82">
        <v>-13.973015873015871</v>
      </c>
      <c r="G20" s="82">
        <v>-14.149999999999997</v>
      </c>
      <c r="H20" s="82">
        <v>-13.54761904761905</v>
      </c>
      <c r="I20" s="82">
        <v>-13.742403628117914</v>
      </c>
      <c r="J20" s="82"/>
      <c r="K20" s="89"/>
      <c r="L20" s="90"/>
    </row>
    <row r="21" ht="13.5" thickTop="1"/>
    <row r="24" spans="2:12" ht="28.5" customHeight="1">
      <c r="B24" s="61" t="s">
        <v>14</v>
      </c>
      <c r="C24" s="62"/>
      <c r="D24" s="62"/>
      <c r="E24" s="523" t="str">
        <f>Berechnung!B41</f>
        <v>Bodensee-Seniors-Tour 2013</v>
      </c>
      <c r="F24" s="534"/>
      <c r="G24" s="534"/>
      <c r="H24" s="534"/>
      <c r="I24" s="534"/>
      <c r="J24" s="561" t="s">
        <v>36</v>
      </c>
      <c r="K24" s="561"/>
      <c r="L24" s="561"/>
    </row>
    <row r="25" spans="2:12" ht="13.5" customHeight="1">
      <c r="B25" s="2"/>
      <c r="C25" s="2"/>
      <c r="D25" s="2"/>
      <c r="K25" s="2"/>
      <c r="L25" s="2"/>
    </row>
    <row r="26" ht="7.5" customHeight="1" thickBot="1">
      <c r="K26" s="2"/>
    </row>
    <row r="27" spans="2:12" ht="31.5" customHeight="1" thickBot="1" thickTop="1">
      <c r="B27" s="558" t="s">
        <v>12</v>
      </c>
      <c r="C27" s="559"/>
      <c r="D27" s="560"/>
      <c r="E27" s="47" t="str">
        <f>Berechnung!Q4</f>
        <v>GC Ravensburg</v>
      </c>
      <c r="F27" s="47" t="str">
        <f>Berechnung!Q5</f>
        <v>GC Owingen</v>
      </c>
      <c r="G27" s="47" t="str">
        <f>Berechnung!Q6</f>
        <v>GC Bludenz/Braz</v>
      </c>
      <c r="H27" s="47" t="str">
        <f>Berechnung!Q7</f>
        <v>GC Riefensberg</v>
      </c>
      <c r="I27" s="47" t="str">
        <f>Berechnung!Q8</f>
        <v>GC Weißensberg</v>
      </c>
      <c r="J27" s="47">
        <f>Berechnung!Q9</f>
        <v>0</v>
      </c>
      <c r="K27" s="284" t="s">
        <v>4</v>
      </c>
      <c r="L27" s="49" t="s">
        <v>13</v>
      </c>
    </row>
    <row r="28" spans="2:12" ht="12.75">
      <c r="B28" s="16">
        <v>1</v>
      </c>
      <c r="C28" s="4">
        <v>10</v>
      </c>
      <c r="D28" s="14" t="str">
        <f>Anmeldungen!F31</f>
        <v>GC Riefensberg</v>
      </c>
      <c r="E28" s="1">
        <v>143</v>
      </c>
      <c r="F28" s="95">
        <v>176</v>
      </c>
      <c r="G28" s="1">
        <v>160</v>
      </c>
      <c r="H28" s="95">
        <v>187</v>
      </c>
      <c r="I28" s="95">
        <v>158</v>
      </c>
      <c r="J28" s="1"/>
      <c r="K28" s="43">
        <f aca="true" t="shared" si="2" ref="K28:K39">SUM(E28:J28)</f>
        <v>824</v>
      </c>
      <c r="L28" s="42">
        <f aca="true" t="shared" si="3" ref="L28:L39">SUM(E28:J28)-SMALL(E28:J28,1)</f>
        <v>681</v>
      </c>
    </row>
    <row r="29" spans="2:12" ht="12.75">
      <c r="B29" s="16">
        <v>2</v>
      </c>
      <c r="C29" s="4">
        <v>1</v>
      </c>
      <c r="D29" s="14" t="str">
        <f>Anmeldungen!B3</f>
        <v>GC Bludenz/Braz</v>
      </c>
      <c r="E29" s="1">
        <v>151</v>
      </c>
      <c r="F29" s="92">
        <v>188</v>
      </c>
      <c r="G29" s="1">
        <v>162</v>
      </c>
      <c r="H29" s="92">
        <v>154</v>
      </c>
      <c r="I29" s="92">
        <v>160</v>
      </c>
      <c r="J29" s="1"/>
      <c r="K29" s="43">
        <f t="shared" si="2"/>
        <v>815</v>
      </c>
      <c r="L29" s="42">
        <f t="shared" si="3"/>
        <v>664</v>
      </c>
    </row>
    <row r="30" spans="2:12" ht="12.75">
      <c r="B30" s="16">
        <v>3</v>
      </c>
      <c r="C30" s="4">
        <v>12</v>
      </c>
      <c r="D30" s="14" t="str">
        <f>Anmeldungen!N31</f>
        <v>GC Weißensberg</v>
      </c>
      <c r="E30" s="1">
        <v>135</v>
      </c>
      <c r="F30" s="92">
        <v>169</v>
      </c>
      <c r="G30" s="1">
        <v>151</v>
      </c>
      <c r="H30" s="92">
        <v>175</v>
      </c>
      <c r="I30" s="92">
        <v>169</v>
      </c>
      <c r="J30" s="1"/>
      <c r="K30" s="43">
        <f t="shared" si="2"/>
        <v>799</v>
      </c>
      <c r="L30" s="42">
        <f t="shared" si="3"/>
        <v>664</v>
      </c>
    </row>
    <row r="31" spans="2:12" ht="12.75">
      <c r="B31" s="16">
        <v>4</v>
      </c>
      <c r="C31" s="4">
        <v>8</v>
      </c>
      <c r="D31" s="14" t="str">
        <f>Anmeldungen!N17</f>
        <v>GC Rankweil</v>
      </c>
      <c r="E31" s="1">
        <v>147</v>
      </c>
      <c r="F31" s="92">
        <v>175</v>
      </c>
      <c r="G31" s="1">
        <v>164</v>
      </c>
      <c r="H31" s="92">
        <v>158</v>
      </c>
      <c r="I31" s="92">
        <v>146</v>
      </c>
      <c r="J31" s="1"/>
      <c r="K31" s="43">
        <f t="shared" si="2"/>
        <v>790</v>
      </c>
      <c r="L31" s="42">
        <f t="shared" si="3"/>
        <v>644</v>
      </c>
    </row>
    <row r="32" spans="2:12" ht="12.75">
      <c r="B32" s="16">
        <v>5</v>
      </c>
      <c r="C32" s="4">
        <v>11</v>
      </c>
      <c r="D32" s="14" t="str">
        <f>Anmeldungen!J31</f>
        <v>GC Waldkirch</v>
      </c>
      <c r="E32" s="1">
        <v>129</v>
      </c>
      <c r="F32" s="92">
        <v>177</v>
      </c>
      <c r="G32" s="1">
        <v>165</v>
      </c>
      <c r="H32" s="92">
        <v>155</v>
      </c>
      <c r="I32" s="92">
        <v>139</v>
      </c>
      <c r="J32" s="1"/>
      <c r="K32" s="43">
        <f t="shared" si="2"/>
        <v>765</v>
      </c>
      <c r="L32" s="42">
        <f t="shared" si="3"/>
        <v>636</v>
      </c>
    </row>
    <row r="33" spans="2:12" ht="12.75">
      <c r="B33" s="16">
        <v>6</v>
      </c>
      <c r="C33" s="4">
        <v>9</v>
      </c>
      <c r="D33" s="14" t="str">
        <f>Anmeldungen!B31</f>
        <v>GC Ravensburg</v>
      </c>
      <c r="E33" s="1">
        <v>127</v>
      </c>
      <c r="F33" s="92">
        <v>175</v>
      </c>
      <c r="G33" s="1">
        <v>150</v>
      </c>
      <c r="H33" s="92">
        <v>36</v>
      </c>
      <c r="I33" s="92">
        <v>151</v>
      </c>
      <c r="J33" s="1"/>
      <c r="K33" s="43">
        <f t="shared" si="2"/>
        <v>639</v>
      </c>
      <c r="L33" s="42">
        <f t="shared" si="3"/>
        <v>603</v>
      </c>
    </row>
    <row r="34" spans="2:12" ht="12.75">
      <c r="B34" s="16">
        <v>7</v>
      </c>
      <c r="C34" s="4">
        <v>7</v>
      </c>
      <c r="D34" s="14" t="str">
        <f>Anmeldungen!J17</f>
        <v>GC Owingen</v>
      </c>
      <c r="E34" s="1">
        <v>125</v>
      </c>
      <c r="F34" s="92">
        <v>148</v>
      </c>
      <c r="G34" s="1">
        <v>143</v>
      </c>
      <c r="H34" s="92">
        <v>32</v>
      </c>
      <c r="I34" s="92">
        <v>105</v>
      </c>
      <c r="J34" s="1"/>
      <c r="K34" s="43">
        <f t="shared" si="2"/>
        <v>553</v>
      </c>
      <c r="L34" s="42">
        <f t="shared" si="3"/>
        <v>521</v>
      </c>
    </row>
    <row r="35" spans="2:12" ht="12.75">
      <c r="B35" s="16">
        <v>8</v>
      </c>
      <c r="C35" s="4">
        <v>2</v>
      </c>
      <c r="D35" s="14" t="str">
        <f>Anmeldungen!F3</f>
        <v>GC Gonten</v>
      </c>
      <c r="E35" s="1">
        <v>0</v>
      </c>
      <c r="F35" s="92">
        <v>0</v>
      </c>
      <c r="G35" s="1">
        <v>0</v>
      </c>
      <c r="H35" s="92">
        <v>0</v>
      </c>
      <c r="I35" s="92">
        <v>0</v>
      </c>
      <c r="J35" s="1"/>
      <c r="K35" s="43">
        <f t="shared" si="2"/>
        <v>0</v>
      </c>
      <c r="L35" s="42">
        <f t="shared" si="3"/>
        <v>0</v>
      </c>
    </row>
    <row r="36" spans="2:12" ht="12.75">
      <c r="B36" s="16">
        <v>9</v>
      </c>
      <c r="C36" s="4">
        <v>3</v>
      </c>
      <c r="D36" s="14" t="str">
        <f>Anmeldungen!J3</f>
        <v>GC Langenstein</v>
      </c>
      <c r="E36" s="1">
        <v>0</v>
      </c>
      <c r="F36" s="92">
        <v>0</v>
      </c>
      <c r="G36" s="1">
        <v>0</v>
      </c>
      <c r="H36" s="92">
        <v>0</v>
      </c>
      <c r="I36" s="92">
        <v>0</v>
      </c>
      <c r="J36" s="1"/>
      <c r="K36" s="43">
        <f t="shared" si="2"/>
        <v>0</v>
      </c>
      <c r="L36" s="42">
        <f t="shared" si="3"/>
        <v>0</v>
      </c>
    </row>
    <row r="37" spans="2:12" ht="12.75">
      <c r="B37" s="16">
        <v>10</v>
      </c>
      <c r="C37" s="4">
        <v>4</v>
      </c>
      <c r="D37" s="14" t="str">
        <f>Anmeldungen!N3</f>
        <v>GC frei</v>
      </c>
      <c r="E37" s="1">
        <v>0</v>
      </c>
      <c r="F37" s="92">
        <v>0</v>
      </c>
      <c r="G37" s="1">
        <v>0</v>
      </c>
      <c r="H37" s="92">
        <v>0</v>
      </c>
      <c r="I37" s="92">
        <v>0</v>
      </c>
      <c r="J37" s="1"/>
      <c r="K37" s="43">
        <f t="shared" si="2"/>
        <v>0</v>
      </c>
      <c r="L37" s="42">
        <f t="shared" si="3"/>
        <v>0</v>
      </c>
    </row>
    <row r="38" spans="2:12" ht="12.75">
      <c r="B38" s="16">
        <v>11</v>
      </c>
      <c r="C38" s="4">
        <v>5</v>
      </c>
      <c r="D38" s="14" t="str">
        <f>Anmeldungen!B17</f>
        <v>GC Lipperswil</v>
      </c>
      <c r="E38" s="1">
        <v>0</v>
      </c>
      <c r="F38" s="92">
        <v>0</v>
      </c>
      <c r="G38" s="1">
        <v>0</v>
      </c>
      <c r="H38" s="92">
        <v>0</v>
      </c>
      <c r="I38" s="92">
        <v>0</v>
      </c>
      <c r="J38" s="1"/>
      <c r="K38" s="43">
        <f t="shared" si="2"/>
        <v>0</v>
      </c>
      <c r="L38" s="42">
        <f t="shared" si="3"/>
        <v>0</v>
      </c>
    </row>
    <row r="39" spans="2:12" ht="13.5" thickBot="1">
      <c r="B39" s="16">
        <v>12</v>
      </c>
      <c r="C39" s="4">
        <v>6</v>
      </c>
      <c r="D39" s="14" t="str">
        <f>Anmeldungen!F17</f>
        <v>GC Memmingen</v>
      </c>
      <c r="E39" s="1">
        <v>0</v>
      </c>
      <c r="F39" s="92">
        <v>0</v>
      </c>
      <c r="G39" s="1">
        <v>0</v>
      </c>
      <c r="H39" s="92">
        <v>0</v>
      </c>
      <c r="I39" s="92">
        <v>0</v>
      </c>
      <c r="J39" s="1"/>
      <c r="K39" s="43">
        <f t="shared" si="2"/>
        <v>0</v>
      </c>
      <c r="L39" s="42">
        <f t="shared" si="3"/>
        <v>0</v>
      </c>
    </row>
    <row r="40" spans="2:12" ht="12.75">
      <c r="B40" s="76"/>
      <c r="C40" s="85">
        <f>CSA</f>
        <v>-3</v>
      </c>
      <c r="D40" s="84" t="s">
        <v>24</v>
      </c>
      <c r="E40" s="85">
        <v>-4</v>
      </c>
      <c r="F40" s="85">
        <v>0</v>
      </c>
      <c r="G40" s="85">
        <v>-1</v>
      </c>
      <c r="H40" s="85">
        <v>0</v>
      </c>
      <c r="I40" s="85">
        <v>-3</v>
      </c>
      <c r="J40" s="85"/>
      <c r="K40" s="83"/>
      <c r="L40" s="86"/>
    </row>
    <row r="41" spans="2:12" ht="12.75">
      <c r="B41" s="78"/>
      <c r="C41" s="79">
        <f>T_Teilnehmer</f>
        <v>61</v>
      </c>
      <c r="D41" s="80" t="s">
        <v>25</v>
      </c>
      <c r="E41" s="79">
        <v>59</v>
      </c>
      <c r="F41" s="79">
        <v>63</v>
      </c>
      <c r="G41" s="79">
        <v>60</v>
      </c>
      <c r="H41" s="79">
        <v>63</v>
      </c>
      <c r="I41" s="79">
        <v>61</v>
      </c>
      <c r="J41" s="79"/>
      <c r="K41" s="87"/>
      <c r="L41" s="88"/>
    </row>
    <row r="42" spans="2:12" ht="13.5" thickBot="1">
      <c r="B42" s="77"/>
      <c r="C42" s="82">
        <f>T_Hdc</f>
        <v>-13.742403628117914</v>
      </c>
      <c r="D42" s="81" t="s">
        <v>26</v>
      </c>
      <c r="E42" s="82">
        <v>-13.987301587301586</v>
      </c>
      <c r="F42" s="82">
        <v>-13.973015873015871</v>
      </c>
      <c r="G42" s="82">
        <v>-14.149999999999997</v>
      </c>
      <c r="H42" s="82">
        <v>-13.54761904761905</v>
      </c>
      <c r="I42" s="82">
        <v>-13.742403628117914</v>
      </c>
      <c r="J42" s="82"/>
      <c r="K42" s="89"/>
      <c r="L42" s="90"/>
    </row>
    <row r="43" ht="13.5" thickTop="1"/>
    <row r="44" ht="12.75"/>
  </sheetData>
  <sheetProtection sheet="1" objects="1" scenarios="1"/>
  <mergeCells count="6">
    <mergeCell ref="B27:D27"/>
    <mergeCell ref="J2:L2"/>
    <mergeCell ref="J24:L24"/>
    <mergeCell ref="E2:I2"/>
    <mergeCell ref="B5:D5"/>
    <mergeCell ref="E24:I24"/>
  </mergeCells>
  <printOptions/>
  <pageMargins left="0.73" right="0.31" top="0.24" bottom="0.18" header="0.24" footer="0.17"/>
  <pageSetup fitToHeight="1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130"/>
  <sheetViews>
    <sheetView zoomScalePageLayoutView="0" workbookViewId="0" topLeftCell="A97">
      <selection activeCell="O102" sqref="O102"/>
    </sheetView>
  </sheetViews>
  <sheetFormatPr defaultColWidth="11.421875" defaultRowHeight="12.75"/>
  <cols>
    <col min="2" max="2" width="5.140625" style="0" customWidth="1"/>
    <col min="3" max="3" width="5.28125" style="0" customWidth="1"/>
    <col min="12" max="12" width="5.00390625" style="0" customWidth="1"/>
  </cols>
  <sheetData>
    <row r="1" ht="12.75">
      <c r="A1" t="str">
        <f>CopyRight</f>
        <v>© Joachim F. Schmies 06.04.2009</v>
      </c>
    </row>
    <row r="2" ht="12.75">
      <c r="B2" s="3" t="s">
        <v>52</v>
      </c>
    </row>
    <row r="3" ht="12.75">
      <c r="B3" s="3"/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7" ht="12.75">
      <c r="B7" t="s">
        <v>131</v>
      </c>
    </row>
    <row r="8" ht="12.75">
      <c r="B8" t="s">
        <v>56</v>
      </c>
    </row>
    <row r="9" ht="12.75">
      <c r="B9" t="s">
        <v>106</v>
      </c>
    </row>
    <row r="10" ht="12.75">
      <c r="B10" t="s">
        <v>107</v>
      </c>
    </row>
    <row r="11" ht="12.75">
      <c r="B11" t="s">
        <v>132</v>
      </c>
    </row>
    <row r="12" ht="12.75">
      <c r="B12" t="s">
        <v>157</v>
      </c>
    </row>
    <row r="13" ht="12.75">
      <c r="B13" t="s">
        <v>176</v>
      </c>
    </row>
    <row r="15" ht="12.75">
      <c r="B15" s="3" t="s">
        <v>57</v>
      </c>
    </row>
    <row r="17" ht="12.75">
      <c r="B17" t="s">
        <v>108</v>
      </c>
    </row>
    <row r="18" ht="12.75">
      <c r="B18" t="s">
        <v>58</v>
      </c>
    </row>
    <row r="19" ht="12.75">
      <c r="B19" t="s">
        <v>59</v>
      </c>
    </row>
    <row r="20" ht="12.75">
      <c r="B20" t="s">
        <v>60</v>
      </c>
    </row>
    <row r="21" ht="12.75">
      <c r="B21" t="s">
        <v>61</v>
      </c>
    </row>
    <row r="24" ht="12.75">
      <c r="B24" s="3" t="s">
        <v>62</v>
      </c>
    </row>
    <row r="26" ht="12.75">
      <c r="B26" t="s">
        <v>63</v>
      </c>
    </row>
    <row r="27" ht="12.75">
      <c r="B27" t="s">
        <v>64</v>
      </c>
    </row>
    <row r="28" ht="12.75">
      <c r="B28" t="s">
        <v>109</v>
      </c>
    </row>
    <row r="29" ht="12.75">
      <c r="B29" t="s">
        <v>177</v>
      </c>
    </row>
    <row r="30" ht="12.75">
      <c r="B30" t="s">
        <v>133</v>
      </c>
    </row>
    <row r="32" ht="12.75">
      <c r="C32" s="3" t="s">
        <v>65</v>
      </c>
    </row>
    <row r="34" ht="12.75">
      <c r="C34" t="s">
        <v>110</v>
      </c>
    </row>
    <row r="35" ht="12.75">
      <c r="C35" t="s">
        <v>111</v>
      </c>
    </row>
    <row r="37" ht="12.75">
      <c r="D37" s="3" t="s">
        <v>66</v>
      </c>
    </row>
    <row r="38" ht="12.75">
      <c r="D38" t="s">
        <v>67</v>
      </c>
    </row>
    <row r="39" ht="12.75">
      <c r="D39" s="3" t="s">
        <v>112</v>
      </c>
    </row>
    <row r="40" ht="12.75">
      <c r="D40" t="s">
        <v>113</v>
      </c>
    </row>
    <row r="41" ht="12.75">
      <c r="D41" s="97" t="s">
        <v>115</v>
      </c>
    </row>
    <row r="42" ht="12.75">
      <c r="D42" t="s">
        <v>114</v>
      </c>
    </row>
    <row r="43" ht="12.75">
      <c r="D43" t="s">
        <v>178</v>
      </c>
    </row>
    <row r="44" ht="12.75">
      <c r="D44" t="s">
        <v>116</v>
      </c>
    </row>
    <row r="45" ht="12.75">
      <c r="D45" t="s">
        <v>117</v>
      </c>
    </row>
    <row r="46" ht="12.75">
      <c r="D46" t="s">
        <v>118</v>
      </c>
    </row>
    <row r="47" ht="12.75">
      <c r="D47" t="s">
        <v>68</v>
      </c>
    </row>
    <row r="48" ht="12.75">
      <c r="D48" t="s">
        <v>69</v>
      </c>
    </row>
    <row r="49" ht="12.75">
      <c r="D49" t="s">
        <v>70</v>
      </c>
    </row>
    <row r="50" ht="12.75">
      <c r="D50" t="s">
        <v>71</v>
      </c>
    </row>
    <row r="51" ht="12.75">
      <c r="D51" t="s">
        <v>134</v>
      </c>
    </row>
    <row r="53" ht="12.75">
      <c r="D53" s="3" t="s">
        <v>72</v>
      </c>
    </row>
    <row r="54" ht="12.75">
      <c r="D54" t="s">
        <v>73</v>
      </c>
    </row>
    <row r="56" ht="12.75">
      <c r="C56" s="3" t="s">
        <v>74</v>
      </c>
    </row>
    <row r="58" ht="12.75">
      <c r="C58" t="s">
        <v>75</v>
      </c>
    </row>
    <row r="59" ht="12.75">
      <c r="C59" t="s">
        <v>122</v>
      </c>
    </row>
    <row r="60" ht="12.75">
      <c r="C60" t="s">
        <v>123</v>
      </c>
    </row>
    <row r="61" ht="12.75">
      <c r="C61" t="s">
        <v>179</v>
      </c>
    </row>
    <row r="62" ht="12.75">
      <c r="C62" t="s">
        <v>121</v>
      </c>
    </row>
    <row r="63" ht="12.75">
      <c r="C63" t="s">
        <v>141</v>
      </c>
    </row>
    <row r="65" ht="12.75">
      <c r="D65" s="3" t="s">
        <v>76</v>
      </c>
    </row>
    <row r="66" ht="12.75">
      <c r="D66" s="97" t="s">
        <v>119</v>
      </c>
    </row>
    <row r="67" ht="12.75">
      <c r="D67" s="97" t="s">
        <v>77</v>
      </c>
    </row>
    <row r="68" ht="12.75">
      <c r="D68" s="97" t="s">
        <v>120</v>
      </c>
    </row>
    <row r="70" ht="12.75">
      <c r="D70" s="3" t="s">
        <v>78</v>
      </c>
    </row>
    <row r="71" ht="12.75">
      <c r="D71" t="s">
        <v>79</v>
      </c>
    </row>
    <row r="72" ht="12.75">
      <c r="D72" t="s">
        <v>124</v>
      </c>
    </row>
    <row r="73" ht="12.75">
      <c r="D73" t="s">
        <v>159</v>
      </c>
    </row>
    <row r="74" ht="12.75">
      <c r="D74" t="s">
        <v>158</v>
      </c>
    </row>
    <row r="76" ht="12.75">
      <c r="C76" s="3" t="s">
        <v>80</v>
      </c>
    </row>
    <row r="78" ht="12.75">
      <c r="C78" t="s">
        <v>128</v>
      </c>
    </row>
    <row r="79" ht="12.75">
      <c r="C79" t="s">
        <v>125</v>
      </c>
    </row>
    <row r="80" ht="12.75">
      <c r="C80" t="s">
        <v>126</v>
      </c>
    </row>
    <row r="81" ht="12.75">
      <c r="C81" t="s">
        <v>127</v>
      </c>
    </row>
    <row r="83" ht="12.75">
      <c r="C83" s="3" t="s">
        <v>81</v>
      </c>
    </row>
    <row r="85" ht="12.75">
      <c r="C85" t="s">
        <v>82</v>
      </c>
    </row>
    <row r="87" ht="12.75">
      <c r="D87" s="3" t="s">
        <v>83</v>
      </c>
    </row>
    <row r="88" ht="12.75">
      <c r="D88" t="s">
        <v>84</v>
      </c>
    </row>
    <row r="89" ht="12.75">
      <c r="D89" t="s">
        <v>85</v>
      </c>
    </row>
    <row r="90" ht="12.75">
      <c r="D90" t="s">
        <v>86</v>
      </c>
    </row>
    <row r="92" ht="12.75">
      <c r="D92" s="3" t="s">
        <v>87</v>
      </c>
    </row>
    <row r="93" ht="12.75">
      <c r="D93" t="s">
        <v>88</v>
      </c>
    </row>
    <row r="94" ht="12.75">
      <c r="D94" t="s">
        <v>89</v>
      </c>
    </row>
    <row r="95" ht="12.75">
      <c r="D95" t="s">
        <v>90</v>
      </c>
    </row>
    <row r="97" ht="12.75">
      <c r="D97" s="3" t="s">
        <v>91</v>
      </c>
    </row>
    <row r="98" ht="12.75">
      <c r="D98" t="s">
        <v>92</v>
      </c>
    </row>
    <row r="99" ht="12.75">
      <c r="D99" t="s">
        <v>180</v>
      </c>
    </row>
    <row r="101" ht="12.75">
      <c r="D101" s="3" t="s">
        <v>93</v>
      </c>
    </row>
    <row r="102" ht="12.75">
      <c r="D102" t="s">
        <v>94</v>
      </c>
    </row>
    <row r="103" ht="12.75">
      <c r="D103" t="s">
        <v>129</v>
      </c>
    </row>
    <row r="105" ht="12.75">
      <c r="D105" s="3" t="s">
        <v>95</v>
      </c>
    </row>
    <row r="106" ht="12.75">
      <c r="D106" t="s">
        <v>96</v>
      </c>
    </row>
    <row r="107" ht="12.75">
      <c r="D107" t="s">
        <v>97</v>
      </c>
    </row>
    <row r="109" ht="12.75">
      <c r="D109" s="3" t="s">
        <v>98</v>
      </c>
    </row>
    <row r="110" ht="12.75">
      <c r="D110" t="s">
        <v>99</v>
      </c>
    </row>
    <row r="111" spans="4:8" ht="12.75">
      <c r="D111" t="s">
        <v>203</v>
      </c>
      <c r="H111" s="3"/>
    </row>
    <row r="112" ht="12.75">
      <c r="D112" t="s">
        <v>142</v>
      </c>
    </row>
    <row r="113" ht="12.75">
      <c r="D113" t="s">
        <v>143</v>
      </c>
    </row>
    <row r="114" ht="12.75">
      <c r="D114" t="s">
        <v>100</v>
      </c>
    </row>
    <row r="115" ht="12.75">
      <c r="D115" t="s">
        <v>104</v>
      </c>
    </row>
    <row r="116" ht="12.75">
      <c r="D116" t="s">
        <v>105</v>
      </c>
    </row>
    <row r="117" ht="12.75">
      <c r="D117" t="s">
        <v>130</v>
      </c>
    </row>
    <row r="122" ht="12.75">
      <c r="B122" s="3" t="s">
        <v>101</v>
      </c>
    </row>
    <row r="124" ht="12.75">
      <c r="B124" t="s">
        <v>102</v>
      </c>
    </row>
    <row r="125" ht="12.75">
      <c r="B125" t="s">
        <v>136</v>
      </c>
    </row>
    <row r="128" ht="12.75">
      <c r="B128" s="3" t="s">
        <v>103</v>
      </c>
    </row>
    <row r="130" ht="12.75">
      <c r="B130" t="s">
        <v>135</v>
      </c>
    </row>
  </sheetData>
  <sheetProtection/>
  <printOptions/>
  <pageMargins left="0.4" right="0.48" top="0.984251969" bottom="0.984251969" header="0.4921259845" footer="0.4921259845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3:J120"/>
  <sheetViews>
    <sheetView zoomScalePageLayoutView="0" workbookViewId="0" topLeftCell="A1">
      <selection activeCell="P31" sqref="P31"/>
    </sheetView>
  </sheetViews>
  <sheetFormatPr defaultColWidth="11.421875" defaultRowHeight="12.75"/>
  <cols>
    <col min="2" max="2" width="14.7109375" style="0" customWidth="1"/>
  </cols>
  <sheetData>
    <row r="2" ht="13.5" thickBot="1"/>
    <row r="3" spans="2:10" ht="15">
      <c r="B3" s="562" t="s">
        <v>189</v>
      </c>
      <c r="C3" s="563"/>
      <c r="D3" s="563"/>
      <c r="E3" s="563"/>
      <c r="F3" s="563"/>
      <c r="G3" s="327" t="s">
        <v>201</v>
      </c>
      <c r="H3" s="327"/>
      <c r="I3" s="327"/>
      <c r="J3" s="432"/>
    </row>
    <row r="4" spans="2:10" ht="12.75">
      <c r="B4" s="433"/>
      <c r="C4" s="173"/>
      <c r="D4" s="173"/>
      <c r="E4" s="173"/>
      <c r="F4" s="173"/>
      <c r="G4" s="173"/>
      <c r="H4" s="173"/>
      <c r="I4" s="173"/>
      <c r="J4" s="434"/>
    </row>
    <row r="5" spans="2:10" ht="12.75">
      <c r="B5" s="433"/>
      <c r="C5" s="173" t="s">
        <v>191</v>
      </c>
      <c r="D5" s="173" t="s">
        <v>193</v>
      </c>
      <c r="E5" s="173" t="s">
        <v>194</v>
      </c>
      <c r="F5" s="173" t="s">
        <v>195</v>
      </c>
      <c r="G5" s="173" t="s">
        <v>196</v>
      </c>
      <c r="H5" s="173" t="s">
        <v>192</v>
      </c>
      <c r="I5" s="173"/>
      <c r="J5" s="434"/>
    </row>
    <row r="6" spans="2:10" ht="12.75">
      <c r="B6" s="441" t="s">
        <v>190</v>
      </c>
      <c r="C6" s="442" t="str">
        <f>TT_T1</f>
        <v>GC Ravensburg</v>
      </c>
      <c r="D6" s="442" t="str">
        <f>TT_T2</f>
        <v>GC Owingen</v>
      </c>
      <c r="E6" s="442" t="str">
        <f>TT_T3</f>
        <v>GC Bludenz/Braz</v>
      </c>
      <c r="F6" s="442" t="str">
        <f>TT_T4</f>
        <v>GC Riefensberg</v>
      </c>
      <c r="G6" s="442" t="str">
        <f>TT_T5</f>
        <v>GC Weißensberg</v>
      </c>
      <c r="H6" s="442">
        <f>TT_6</f>
        <v>0</v>
      </c>
      <c r="I6" s="442"/>
      <c r="J6" s="443"/>
    </row>
    <row r="7" spans="2:10" ht="12.75">
      <c r="B7" s="433"/>
      <c r="C7" s="173"/>
      <c r="D7" s="173"/>
      <c r="E7" s="173"/>
      <c r="F7" s="173"/>
      <c r="G7" s="173"/>
      <c r="H7" s="173"/>
      <c r="I7" s="173"/>
      <c r="J7" s="434"/>
    </row>
    <row r="8" spans="2:10" ht="12.75">
      <c r="B8" s="435" t="str">
        <f>Teilnehmer!$B$4</f>
        <v>GC Bludenz/Braz</v>
      </c>
      <c r="C8" s="173"/>
      <c r="D8" s="173"/>
      <c r="E8" s="173"/>
      <c r="F8" s="173"/>
      <c r="G8" s="173"/>
      <c r="H8" s="173"/>
      <c r="I8" s="173"/>
      <c r="J8" s="434"/>
    </row>
    <row r="9" spans="2:10" ht="12.75">
      <c r="B9" s="436" t="s">
        <v>197</v>
      </c>
      <c r="C9" s="437"/>
      <c r="D9" s="437">
        <f>IF(C9=0,0,C9-(45-C10))</f>
        <v>0</v>
      </c>
      <c r="E9" s="437">
        <f>IF(D9=0,0,D9-(45-D10))</f>
        <v>0</v>
      </c>
      <c r="F9" s="437">
        <f>IF(E9=0,0,E9-(45-E10))</f>
        <v>0</v>
      </c>
      <c r="G9" s="437">
        <f>IF(F9=0,0,F9-(45-F10))</f>
        <v>0</v>
      </c>
      <c r="H9" s="437">
        <f>IF(G9=0,0,G9-(45-G10))</f>
        <v>0</v>
      </c>
      <c r="I9" s="173"/>
      <c r="J9" s="434"/>
    </row>
    <row r="10" spans="2:10" ht="12.75">
      <c r="B10" s="436" t="s">
        <v>198</v>
      </c>
      <c r="C10" s="437">
        <f>COUNTIF(Teilnehmer!$O$4:$O$43,"&gt;0")*5</f>
        <v>60</v>
      </c>
      <c r="D10" s="437">
        <f>COUNTIF(Teilnehmer!$Q$4:$Q$43,"&gt;0")*5</f>
        <v>50</v>
      </c>
      <c r="E10" s="437">
        <f>COUNTIF(Teilnehmer!$S$4:$S$43,"&gt;0")*5</f>
        <v>60</v>
      </c>
      <c r="F10" s="437">
        <f>COUNTIF(Teilnehmer!$U$4:$U$43,"&gt;0")*5</f>
        <v>55</v>
      </c>
      <c r="G10" s="437">
        <f>COUNTIF(Teilnehmer!$W$4:$W$43,"&gt;0")*5</f>
        <v>50</v>
      </c>
      <c r="H10" s="437">
        <f>COUNTIF(Teilnehmer!$Y$4:$Y$43,"&gt;0")*5</f>
        <v>0</v>
      </c>
      <c r="I10" s="173"/>
      <c r="J10" s="434"/>
    </row>
    <row r="11" spans="2:10" ht="12.75">
      <c r="B11" s="433"/>
      <c r="C11" s="437"/>
      <c r="D11" s="437"/>
      <c r="E11" s="437"/>
      <c r="F11" s="437"/>
      <c r="G11" s="437"/>
      <c r="H11" s="437"/>
      <c r="I11" s="173"/>
      <c r="J11" s="438">
        <f>H9</f>
        <v>0</v>
      </c>
    </row>
    <row r="12" spans="2:10" ht="12.75">
      <c r="B12" s="435" t="str">
        <f>Teilnehmer!$B$44</f>
        <v>GC Gonten</v>
      </c>
      <c r="C12" s="173"/>
      <c r="D12" s="173"/>
      <c r="E12" s="173"/>
      <c r="F12" s="173"/>
      <c r="G12" s="173"/>
      <c r="H12" s="437"/>
      <c r="I12" s="173"/>
      <c r="J12" s="434"/>
    </row>
    <row r="13" spans="2:10" ht="12.75">
      <c r="B13" s="436" t="s">
        <v>197</v>
      </c>
      <c r="C13" s="437">
        <v>45</v>
      </c>
      <c r="D13" s="437">
        <f>IF(C13=0,0,C13-(45-C14))</f>
        <v>0</v>
      </c>
      <c r="E13" s="437">
        <f>IF(D13=0,0,D13-(45-D14))</f>
        <v>0</v>
      </c>
      <c r="F13" s="437">
        <f>IF(E13=0,0,E13-(45-E14))</f>
        <v>0</v>
      </c>
      <c r="G13" s="437">
        <f>IF(F13=0,0,F13-(45-F14))</f>
        <v>0</v>
      </c>
      <c r="H13" s="437">
        <f>IF(G13=0,0,G13-(45-G14))</f>
        <v>0</v>
      </c>
      <c r="I13" s="173"/>
      <c r="J13" s="434"/>
    </row>
    <row r="14" spans="2:10" ht="12.75">
      <c r="B14" s="436" t="s">
        <v>198</v>
      </c>
      <c r="C14" s="437">
        <f>COUNTIF(Teilnehmer!$O$44:$O$83,"&gt;0")*5</f>
        <v>0</v>
      </c>
      <c r="D14" s="437">
        <f>COUNTIF(Teilnehmer!$Q$44:$Q$83,"&gt;0")*5</f>
        <v>0</v>
      </c>
      <c r="E14" s="437">
        <f>COUNTIF(Teilnehmer!$S$44:$S$83,"&gt;0")*5</f>
        <v>0</v>
      </c>
      <c r="F14" s="437">
        <f>COUNTIF(Teilnehmer!$U$44:$U$83,"&gt;0")*5</f>
        <v>0</v>
      </c>
      <c r="G14" s="437">
        <f>COUNTIF(Teilnehmer!$W$44:$W$83,"&gt;0")*5</f>
        <v>0</v>
      </c>
      <c r="H14" s="437">
        <f>COUNTIF(Teilnehmer!$Y$44:$Y$83,"&gt;0")*5</f>
        <v>0</v>
      </c>
      <c r="I14" s="173"/>
      <c r="J14" s="434"/>
    </row>
    <row r="15" spans="2:10" ht="12.75">
      <c r="B15" s="433"/>
      <c r="C15" s="437"/>
      <c r="D15" s="437"/>
      <c r="E15" s="437"/>
      <c r="F15" s="437"/>
      <c r="G15" s="437"/>
      <c r="H15" s="437"/>
      <c r="I15" s="173"/>
      <c r="J15" s="438">
        <f>H13</f>
        <v>0</v>
      </c>
    </row>
    <row r="16" spans="2:10" ht="12.75">
      <c r="B16" s="435" t="str">
        <f>Teilnehmer!$B$84</f>
        <v>GC Langenstein</v>
      </c>
      <c r="C16" s="437"/>
      <c r="D16" s="437"/>
      <c r="E16" s="437"/>
      <c r="F16" s="437"/>
      <c r="G16" s="437"/>
      <c r="H16" s="437"/>
      <c r="I16" s="173"/>
      <c r="J16" s="434"/>
    </row>
    <row r="17" spans="2:10" ht="12.75">
      <c r="B17" s="436" t="s">
        <v>197</v>
      </c>
      <c r="C17" s="437">
        <v>45</v>
      </c>
      <c r="D17" s="437">
        <f>IF(C17=0,0,C17-(45-C18))</f>
        <v>0</v>
      </c>
      <c r="E17" s="437">
        <f>IF(D17=0,0,D17-(45-D18))</f>
        <v>0</v>
      </c>
      <c r="F17" s="437">
        <f>IF(E17=0,0,E17-(45-E18))</f>
        <v>0</v>
      </c>
      <c r="G17" s="437">
        <f>IF(F17=0,0,F17-(45-F18))</f>
        <v>0</v>
      </c>
      <c r="H17" s="437">
        <f>IF(G17=0,0,G17-(45-G18))</f>
        <v>0</v>
      </c>
      <c r="I17" s="173"/>
      <c r="J17" s="434"/>
    </row>
    <row r="18" spans="2:10" ht="12.75">
      <c r="B18" s="436" t="s">
        <v>198</v>
      </c>
      <c r="C18" s="437">
        <f>COUNTIF(Teilnehmer!$O$84:$O$123,"&gt;0")*5</f>
        <v>0</v>
      </c>
      <c r="D18" s="437">
        <f>COUNTIF(Teilnehmer!$Q$94:$Q$123,"&gt;0")*5</f>
        <v>0</v>
      </c>
      <c r="E18" s="437">
        <f>COUNTIF(Teilnehmer!$S$84:$S$123,"&gt;0")*5</f>
        <v>0</v>
      </c>
      <c r="F18" s="437">
        <f>COUNTIF(Teilnehmer!$U$84:$U$123,"&gt;0")*5</f>
        <v>0</v>
      </c>
      <c r="G18" s="437">
        <f>COUNTIF(Teilnehmer!$W$84:$W$123,"&gt;0")*5</f>
        <v>0</v>
      </c>
      <c r="H18" s="437">
        <f>COUNTIF(Teilnehmer!$Y$84:$Y$123,"&gt;0")*5</f>
        <v>0</v>
      </c>
      <c r="I18" s="173"/>
      <c r="J18" s="434"/>
    </row>
    <row r="19" spans="2:10" ht="12.75">
      <c r="B19" s="433"/>
      <c r="C19" s="437"/>
      <c r="D19" s="437"/>
      <c r="E19" s="437"/>
      <c r="F19" s="437"/>
      <c r="G19" s="437"/>
      <c r="H19" s="437"/>
      <c r="I19" s="173"/>
      <c r="J19" s="438">
        <f>H17</f>
        <v>0</v>
      </c>
    </row>
    <row r="20" spans="2:10" ht="12.75">
      <c r="B20" s="435" t="str">
        <f>Teilnehmer!$B$124</f>
        <v>GC frei</v>
      </c>
      <c r="C20" s="437"/>
      <c r="D20" s="437"/>
      <c r="E20" s="437"/>
      <c r="F20" s="437"/>
      <c r="G20" s="437"/>
      <c r="H20" s="437"/>
      <c r="I20" s="173"/>
      <c r="J20" s="434"/>
    </row>
    <row r="21" spans="2:10" ht="12.75">
      <c r="B21" s="436" t="s">
        <v>197</v>
      </c>
      <c r="C21" s="437">
        <v>45</v>
      </c>
      <c r="D21" s="437">
        <f>IF(C21=0,0,C21-(45-C22))</f>
        <v>0</v>
      </c>
      <c r="E21" s="437">
        <f>IF(D21=0,0,D21-(45-D22))</f>
        <v>0</v>
      </c>
      <c r="F21" s="437">
        <f>IF(E21=0,0,E21-(45-E22))</f>
        <v>0</v>
      </c>
      <c r="G21" s="437">
        <f>IF(F21=0,0,F21-(45-F22))</f>
        <v>0</v>
      </c>
      <c r="H21" s="437">
        <f>IF(G21=0,0,G21-(45-G22))</f>
        <v>0</v>
      </c>
      <c r="I21" s="173"/>
      <c r="J21" s="434"/>
    </row>
    <row r="22" spans="2:10" ht="12.75">
      <c r="B22" s="436" t="s">
        <v>198</v>
      </c>
      <c r="C22" s="437">
        <f>COUNTIF(Teilnehmer!$O$124:$O$163,"&gt;0")*5</f>
        <v>0</v>
      </c>
      <c r="D22" s="437">
        <f>COUNTIF(Teilnehmer!$Q$124:$Q$163,"&gt;0")*5</f>
        <v>0</v>
      </c>
      <c r="E22" s="437">
        <f>COUNTIF(Teilnehmer!$S$124:$S163,"&gt;0")*5</f>
        <v>0</v>
      </c>
      <c r="F22" s="437">
        <f>COUNTIF(Teilnehmer!$U$124:$U$163,"&gt;0")*5</f>
        <v>0</v>
      </c>
      <c r="G22" s="437">
        <f>COUNTIF(Teilnehmer!$W$124:$W$163,"&gt;0")*5</f>
        <v>0</v>
      </c>
      <c r="H22" s="437">
        <f>COUNTIF(Teilnehmer!$Y$124:$Y$163,"&gt;0")*5</f>
        <v>0</v>
      </c>
      <c r="I22" s="173"/>
      <c r="J22" s="434"/>
    </row>
    <row r="23" spans="2:10" ht="12.75">
      <c r="B23" s="433"/>
      <c r="C23" s="437"/>
      <c r="D23" s="437"/>
      <c r="E23" s="437"/>
      <c r="F23" s="437"/>
      <c r="G23" s="437"/>
      <c r="H23" s="437"/>
      <c r="I23" s="173"/>
      <c r="J23" s="438">
        <f>H21</f>
        <v>0</v>
      </c>
    </row>
    <row r="24" spans="2:10" ht="12.75">
      <c r="B24" s="435" t="str">
        <f>Teilnehmer!$B$164</f>
        <v>GC Lipperswil</v>
      </c>
      <c r="C24" s="437"/>
      <c r="D24" s="437"/>
      <c r="E24" s="437"/>
      <c r="F24" s="437"/>
      <c r="G24" s="437"/>
      <c r="H24" s="437"/>
      <c r="I24" s="173"/>
      <c r="J24" s="434"/>
    </row>
    <row r="25" spans="2:10" ht="12.75">
      <c r="B25" s="436" t="s">
        <v>197</v>
      </c>
      <c r="C25" s="437">
        <v>45</v>
      </c>
      <c r="D25" s="437">
        <f>IF(C25=0,0,C25-(45-C26))</f>
        <v>0</v>
      </c>
      <c r="E25" s="437">
        <f>IF(D25=0,0,D25-(45-D26))</f>
        <v>0</v>
      </c>
      <c r="F25" s="437">
        <f>IF(E25=0,0,E25-(45-E26))</f>
        <v>0</v>
      </c>
      <c r="G25" s="437">
        <f>IF(F25=0,0,F25-(45-F26))</f>
        <v>0</v>
      </c>
      <c r="H25" s="437">
        <f>IF(G25=0,0,G25-(45-G26))</f>
        <v>0</v>
      </c>
      <c r="I25" s="173"/>
      <c r="J25" s="434"/>
    </row>
    <row r="26" spans="2:10" ht="12.75">
      <c r="B26" s="436" t="s">
        <v>198</v>
      </c>
      <c r="C26" s="437">
        <f>COUNTIF(Teilnehmer!$O$164:O203,"&gt;0")*5</f>
        <v>0</v>
      </c>
      <c r="D26" s="437">
        <f>COUNTIF(Teilnehmer!$Q$164:$Q$203,"&gt;0")*5</f>
        <v>0</v>
      </c>
      <c r="E26" s="437">
        <f>COUNTIF(Teilnehmer!$S$164:$S$203,"&gt;0")*5</f>
        <v>0</v>
      </c>
      <c r="F26" s="437">
        <f>COUNTIF(Teilnehmer!$U$164:$U$203,"&gt;0")*5</f>
        <v>0</v>
      </c>
      <c r="G26" s="437">
        <f>COUNTIF(Teilnehmer!$W$164:$W$203,"&gt;0")*5</f>
        <v>0</v>
      </c>
      <c r="H26" s="437">
        <f>COUNTIF(Teilnehmer!$Y$164:$Y$203,"&gt;0")*5</f>
        <v>0</v>
      </c>
      <c r="I26" s="173"/>
      <c r="J26" s="434"/>
    </row>
    <row r="27" spans="2:10" ht="12.75">
      <c r="B27" s="433"/>
      <c r="C27" s="437"/>
      <c r="D27" s="437"/>
      <c r="E27" s="437"/>
      <c r="F27" s="437"/>
      <c r="G27" s="437"/>
      <c r="H27" s="437"/>
      <c r="I27" s="173"/>
      <c r="J27" s="438">
        <f>H25</f>
        <v>0</v>
      </c>
    </row>
    <row r="28" spans="2:10" ht="12.75">
      <c r="B28" s="435" t="str">
        <f>Teilnehmer!$B$204</f>
        <v>GC Memmingen</v>
      </c>
      <c r="C28" s="437"/>
      <c r="D28" s="437"/>
      <c r="E28" s="437"/>
      <c r="F28" s="437"/>
      <c r="G28" s="437"/>
      <c r="H28" s="437"/>
      <c r="I28" s="173"/>
      <c r="J28" s="434"/>
    </row>
    <row r="29" spans="2:10" ht="12.75">
      <c r="B29" s="436" t="s">
        <v>197</v>
      </c>
      <c r="C29" s="437">
        <v>45</v>
      </c>
      <c r="D29" s="437">
        <f>IF(C29=0,0,C29-(45-C30))</f>
        <v>0</v>
      </c>
      <c r="E29" s="437">
        <f>IF(D29=0,0,D29-(45-D30))</f>
        <v>0</v>
      </c>
      <c r="F29" s="437">
        <f>IF(E29=0,0,E29-(45-E30))</f>
        <v>0</v>
      </c>
      <c r="G29" s="437">
        <f>IF(F29=0,0,F29-(45-F30))</f>
        <v>0</v>
      </c>
      <c r="H29" s="437">
        <f>IF(G29=0,0,G29-(45-G30))</f>
        <v>0</v>
      </c>
      <c r="I29" s="173"/>
      <c r="J29" s="434"/>
    </row>
    <row r="30" spans="2:10" ht="12.75">
      <c r="B30" s="436" t="s">
        <v>198</v>
      </c>
      <c r="C30" s="437">
        <f>COUNTIF(Teilnehmer!$O$204:$O$243,"&gt;0")*5</f>
        <v>0</v>
      </c>
      <c r="D30" s="437">
        <f>COUNTIF(Teilnehmer!$Q$204:$Q$243,"&gt;0")*5</f>
        <v>0</v>
      </c>
      <c r="E30" s="437">
        <f>COUNTIF(Teilnehmer!$S$204:$S$243,"&gt;0")*5</f>
        <v>0</v>
      </c>
      <c r="F30" s="437">
        <f>COUNTIF(Teilnehmer!$U$204:$U$243,"&gt;0")*5</f>
        <v>0</v>
      </c>
      <c r="G30" s="437">
        <f>COUNTIF(Teilnehmer!$W$204:$W$243,"&gt;0")*5</f>
        <v>0</v>
      </c>
      <c r="H30" s="437">
        <f>COUNTIF(Teilnehmer!$Y$204:$Y$243,"&gt;0")*5</f>
        <v>0</v>
      </c>
      <c r="I30" s="173"/>
      <c r="J30" s="434"/>
    </row>
    <row r="31" spans="2:10" ht="12.75">
      <c r="B31" s="433"/>
      <c r="C31" s="437"/>
      <c r="D31" s="437"/>
      <c r="E31" s="437"/>
      <c r="F31" s="437"/>
      <c r="G31" s="437"/>
      <c r="H31" s="437"/>
      <c r="I31" s="173"/>
      <c r="J31" s="438">
        <f>H29</f>
        <v>0</v>
      </c>
    </row>
    <row r="32" spans="2:10" ht="12.75">
      <c r="B32" s="435" t="str">
        <f>Teilnehmer!$B$244</f>
        <v>GC Owingen</v>
      </c>
      <c r="C32" s="437"/>
      <c r="D32" s="437"/>
      <c r="E32" s="437"/>
      <c r="F32" s="437"/>
      <c r="G32" s="437"/>
      <c r="H32" s="437"/>
      <c r="I32" s="173"/>
      <c r="J32" s="434"/>
    </row>
    <row r="33" spans="2:10" ht="12.75">
      <c r="B33" s="436" t="s">
        <v>197</v>
      </c>
      <c r="C33" s="437">
        <v>45</v>
      </c>
      <c r="D33" s="437">
        <f>IF(C33=0,0,C33-(45-C34))</f>
        <v>25</v>
      </c>
      <c r="E33" s="437">
        <f>IF(D33=0,0,D33-(45-D34))</f>
        <v>40</v>
      </c>
      <c r="F33" s="437">
        <f>IF(E33=0,0,E33-(45-E34))</f>
        <v>35</v>
      </c>
      <c r="G33" s="437">
        <f>IF(F33=0,0,F33-(45-F34))</f>
        <v>0</v>
      </c>
      <c r="H33" s="437">
        <f>IF(G33=0,0,G33-(45-G34))</f>
        <v>0</v>
      </c>
      <c r="I33" s="173"/>
      <c r="J33" s="434"/>
    </row>
    <row r="34" spans="2:10" ht="12.75">
      <c r="B34" s="436" t="s">
        <v>198</v>
      </c>
      <c r="C34" s="437">
        <f>COUNTIF(Teilnehmer!$O$244:$O$283,"&gt;0")*5</f>
        <v>25</v>
      </c>
      <c r="D34" s="437">
        <f>COUNTIF(Teilnehmer!$Q$244:$Q$283,"&gt;0")*5</f>
        <v>60</v>
      </c>
      <c r="E34" s="437">
        <f>COUNTIF(Teilnehmer!$S$244:$S$283,"&gt;0")*5</f>
        <v>40</v>
      </c>
      <c r="F34" s="437">
        <f>COUNTIF(Teilnehmer!$U$244:$U$283,"&gt;0")*5</f>
        <v>10</v>
      </c>
      <c r="G34" s="437">
        <f>COUNTIF(Teilnehmer!$W$244:$W$283,"&gt;0")*5</f>
        <v>20</v>
      </c>
      <c r="H34" s="437">
        <f>COUNTIF(Teilnehmer!$Y$244:$Y$283,"&gt;0")*5</f>
        <v>0</v>
      </c>
      <c r="I34" s="173"/>
      <c r="J34" s="434"/>
    </row>
    <row r="35" spans="2:10" ht="12.75">
      <c r="B35" s="433"/>
      <c r="C35" s="437"/>
      <c r="D35" s="437"/>
      <c r="E35" s="437"/>
      <c r="F35" s="437"/>
      <c r="G35" s="437"/>
      <c r="H35" s="437"/>
      <c r="I35" s="173"/>
      <c r="J35" s="438">
        <f>H33</f>
        <v>0</v>
      </c>
    </row>
    <row r="36" spans="2:10" ht="12.75">
      <c r="B36" s="435" t="str">
        <f>Teilnehmer!$B$284</f>
        <v>GC Rankweil</v>
      </c>
      <c r="C36" s="437"/>
      <c r="D36" s="437"/>
      <c r="E36" s="437"/>
      <c r="F36" s="437"/>
      <c r="G36" s="437"/>
      <c r="H36" s="437"/>
      <c r="I36" s="173"/>
      <c r="J36" s="434"/>
    </row>
    <row r="37" spans="2:10" ht="12.75">
      <c r="B37" s="436" t="s">
        <v>197</v>
      </c>
      <c r="C37" s="437">
        <v>45</v>
      </c>
      <c r="D37" s="437">
        <f>IF(C37=0,0,C37-(45-C38))</f>
        <v>50</v>
      </c>
      <c r="E37" s="437">
        <f>IF(D37=0,0,D37-(45-D38))</f>
        <v>75</v>
      </c>
      <c r="F37" s="437">
        <f>IF(E37=0,0,E37-(45-E38))</f>
        <v>85</v>
      </c>
      <c r="G37" s="437">
        <f>IF(F37=0,0,F37-(45-F38))</f>
        <v>95</v>
      </c>
      <c r="H37" s="437">
        <f>IF(G37=0,0,G37-(45-G38))</f>
        <v>105</v>
      </c>
      <c r="I37" s="173"/>
      <c r="J37" s="434"/>
    </row>
    <row r="38" spans="2:10" ht="12.75">
      <c r="B38" s="436" t="s">
        <v>198</v>
      </c>
      <c r="C38" s="437">
        <f>COUNTIF(Teilnehmer!$O$284:$O$323,"&gt;0")*5</f>
        <v>50</v>
      </c>
      <c r="D38" s="437">
        <f>COUNTIF(Teilnehmer!$Q$284:$Q$323,"&gt;0")*5</f>
        <v>70</v>
      </c>
      <c r="E38" s="437">
        <f>COUNTIF(Teilnehmer!$S$284:$S$323,"&gt;0")*5</f>
        <v>55</v>
      </c>
      <c r="F38" s="437">
        <f>COUNTIF(Teilnehmer!$U$284:$U$323,"&gt;0")*5</f>
        <v>55</v>
      </c>
      <c r="G38" s="437">
        <f>COUNTIF(Teilnehmer!$W$284:$W$323,"&gt;0")*5</f>
        <v>55</v>
      </c>
      <c r="H38" s="437">
        <f>COUNTIF(Teilnehmer!$Y$284:$Y$323,"&gt;0")*5</f>
        <v>0</v>
      </c>
      <c r="I38" s="173"/>
      <c r="J38" s="434"/>
    </row>
    <row r="39" spans="2:10" ht="12.75">
      <c r="B39" s="433"/>
      <c r="C39" s="437"/>
      <c r="D39" s="437"/>
      <c r="E39" s="437"/>
      <c r="F39" s="437"/>
      <c r="G39" s="437"/>
      <c r="H39" s="437"/>
      <c r="I39" s="173"/>
      <c r="J39" s="438">
        <f>H37</f>
        <v>105</v>
      </c>
    </row>
    <row r="40" spans="2:10" ht="12.75">
      <c r="B40" s="435" t="str">
        <f>Teilnehmer!$B$324</f>
        <v>GC Ravensburg</v>
      </c>
      <c r="C40" s="437"/>
      <c r="D40" s="437"/>
      <c r="E40" s="437"/>
      <c r="F40" s="437"/>
      <c r="G40" s="437"/>
      <c r="H40" s="437"/>
      <c r="I40" s="173"/>
      <c r="J40" s="434"/>
    </row>
    <row r="41" spans="2:10" ht="12.75">
      <c r="B41" s="436" t="s">
        <v>197</v>
      </c>
      <c r="C41" s="437">
        <v>45</v>
      </c>
      <c r="D41" s="437">
        <f>IF(C41=0,0,C41-(45-C42))</f>
        <v>40</v>
      </c>
      <c r="E41" s="437">
        <f>IF(D41=0,0,D41-(45-D42))</f>
        <v>40</v>
      </c>
      <c r="F41" s="437">
        <f>IF(E41=0,0,E41-(45-E42))</f>
        <v>35</v>
      </c>
      <c r="G41" s="437">
        <f>IF(F41=0,0,F41-(45-F42))</f>
        <v>0</v>
      </c>
      <c r="H41" s="437">
        <f>IF(G41=0,0,G41-(45-G42))</f>
        <v>0</v>
      </c>
      <c r="I41" s="173"/>
      <c r="J41" s="434"/>
    </row>
    <row r="42" spans="2:10" ht="12.75">
      <c r="B42" s="436" t="s">
        <v>198</v>
      </c>
      <c r="C42" s="437">
        <f>COUNTIF(Teilnehmer!$O$324:$O$363,"&gt;0")*5</f>
        <v>40</v>
      </c>
      <c r="D42" s="437">
        <f>COUNTIF(Teilnehmer!$Q$324:$Q$363,"&gt;0")*5</f>
        <v>45</v>
      </c>
      <c r="E42" s="437">
        <f>COUNTIF(Teilnehmer!$S$324:$S$363,"&gt;0")*5</f>
        <v>40</v>
      </c>
      <c r="F42" s="437">
        <f>COUNTIF(Teilnehmer!$U$324:$U$363,"&gt;0")*5</f>
        <v>10</v>
      </c>
      <c r="G42" s="437">
        <f>COUNTIF(Teilnehmer!$W$324:$W$363,"&gt;0")*5</f>
        <v>35</v>
      </c>
      <c r="H42" s="437">
        <f>COUNTIF(Teilnehmer!$Y$324:$Y$363,"&gt;0")*5</f>
        <v>0</v>
      </c>
      <c r="I42" s="173"/>
      <c r="J42" s="434"/>
    </row>
    <row r="43" spans="2:10" ht="12.75">
      <c r="B43" s="433"/>
      <c r="C43" s="437"/>
      <c r="D43" s="437"/>
      <c r="E43" s="437"/>
      <c r="F43" s="437"/>
      <c r="G43" s="437"/>
      <c r="H43" s="437"/>
      <c r="I43" s="173"/>
      <c r="J43" s="438">
        <f>H41</f>
        <v>0</v>
      </c>
    </row>
    <row r="44" spans="2:10" ht="12.75">
      <c r="B44" s="435" t="str">
        <f>Teilnehmer!$B$364</f>
        <v>GC Riefensberg</v>
      </c>
      <c r="C44" s="437"/>
      <c r="D44" s="437"/>
      <c r="E44" s="437"/>
      <c r="F44" s="437"/>
      <c r="G44" s="437"/>
      <c r="H44" s="437"/>
      <c r="I44" s="173"/>
      <c r="J44" s="434"/>
    </row>
    <row r="45" spans="2:10" ht="12.75">
      <c r="B45" s="436" t="s">
        <v>197</v>
      </c>
      <c r="C45" s="437">
        <v>45</v>
      </c>
      <c r="D45" s="437">
        <f>IF(C45=0,0,C45-(45-C46))</f>
        <v>50</v>
      </c>
      <c r="E45" s="437">
        <f>IF(D45=0,0,D45-(45-D46))</f>
        <v>65</v>
      </c>
      <c r="F45" s="437">
        <f>IF(E45=0,0,E45-(45-E46))</f>
        <v>75</v>
      </c>
      <c r="G45" s="437">
        <f>IF(F45=0,0,F45-(45-F46))</f>
        <v>90</v>
      </c>
      <c r="H45" s="437">
        <f>IF(G45=0,0,G45-(45-G46))</f>
        <v>105</v>
      </c>
      <c r="I45" s="173"/>
      <c r="J45" s="434"/>
    </row>
    <row r="46" spans="2:10" ht="12.75">
      <c r="B46" s="436" t="s">
        <v>198</v>
      </c>
      <c r="C46" s="437">
        <f>COUNTIF(Teilnehmer!$O$364:$O$403,"&gt;0")*5</f>
        <v>50</v>
      </c>
      <c r="D46" s="437">
        <f>COUNTIF(Teilnehmer!$Q$364:$Q$403,"&gt;0")*5</f>
        <v>60</v>
      </c>
      <c r="E46" s="437">
        <f>COUNTIF(Teilnehmer!$S$364:$S$403,"&gt;0")*5</f>
        <v>55</v>
      </c>
      <c r="F46" s="437">
        <f>COUNTIF(Teilnehmer!$U$364:$U$403,"&gt;0")*5</f>
        <v>60</v>
      </c>
      <c r="G46" s="437">
        <f>COUNTIF(Teilnehmer!$W$364:$W$403,"&gt;0")*5</f>
        <v>60</v>
      </c>
      <c r="H46" s="437">
        <f>COUNTIF(Teilnehmer!$Y$364:$Y$403,"&gt;0")*5</f>
        <v>0</v>
      </c>
      <c r="I46" s="173"/>
      <c r="J46" s="434"/>
    </row>
    <row r="47" spans="2:10" ht="12.75">
      <c r="B47" s="433"/>
      <c r="C47" s="437"/>
      <c r="D47" s="437"/>
      <c r="E47" s="437"/>
      <c r="F47" s="437"/>
      <c r="G47" s="437"/>
      <c r="H47" s="437"/>
      <c r="I47" s="173"/>
      <c r="J47" s="438">
        <f>H45</f>
        <v>105</v>
      </c>
    </row>
    <row r="48" spans="2:10" ht="12.75">
      <c r="B48" s="435" t="str">
        <f>Teilnehmer!$B$404</f>
        <v>GC Waldkirch</v>
      </c>
      <c r="C48" s="437"/>
      <c r="D48" s="437"/>
      <c r="E48" s="437"/>
      <c r="F48" s="437"/>
      <c r="G48" s="437"/>
      <c r="H48" s="437"/>
      <c r="I48" s="173"/>
      <c r="J48" s="434"/>
    </row>
    <row r="49" spans="2:10" ht="12.75">
      <c r="B49" s="436" t="s">
        <v>197</v>
      </c>
      <c r="C49" s="437">
        <v>45</v>
      </c>
      <c r="D49" s="437">
        <f>IF(C49=0,0,C49-(45-C50))</f>
        <v>45</v>
      </c>
      <c r="E49" s="437">
        <f>IF(D49=0,0,D49-(45-D50))</f>
        <v>50</v>
      </c>
      <c r="F49" s="437">
        <f>IF(E49=0,0,E49-(45-E50))</f>
        <v>45</v>
      </c>
      <c r="G49" s="437">
        <f>IF(F49=0,0,F49-(45-F50))</f>
        <v>45</v>
      </c>
      <c r="H49" s="437">
        <f>IF(G49=0,0,G49-(45-G50))</f>
        <v>40</v>
      </c>
      <c r="I49" s="173"/>
      <c r="J49" s="434"/>
    </row>
    <row r="50" spans="2:10" ht="12.75">
      <c r="B50" s="436" t="s">
        <v>198</v>
      </c>
      <c r="C50" s="437">
        <f>COUNTIF(Teilnehmer!$O$404:$O$443,"&gt;0")*5</f>
        <v>45</v>
      </c>
      <c r="D50" s="437">
        <f>COUNTIF(Teilnehmer!$Q$404:$Q$443,"&gt;0")*5</f>
        <v>50</v>
      </c>
      <c r="E50" s="437">
        <f>COUNTIF(Teilnehmer!$S$404:$S$443,"&gt;0")*5</f>
        <v>40</v>
      </c>
      <c r="F50" s="437">
        <f>COUNTIF(Teilnehmer!$U$404:$U$443,"&gt;0")*5</f>
        <v>45</v>
      </c>
      <c r="G50" s="437">
        <f>COUNTIF(Teilnehmer!$W$404:$W$443,"&gt;0")*5</f>
        <v>40</v>
      </c>
      <c r="H50" s="437">
        <f>COUNTIF(Teilnehmer!$Y$404:$Y$443,"&gt;0")*5</f>
        <v>0</v>
      </c>
      <c r="I50" s="173"/>
      <c r="J50" s="434"/>
    </row>
    <row r="51" spans="2:10" ht="12.75">
      <c r="B51" s="433"/>
      <c r="C51" s="437"/>
      <c r="D51" s="437"/>
      <c r="E51" s="437"/>
      <c r="F51" s="437"/>
      <c r="G51" s="437"/>
      <c r="H51" s="437"/>
      <c r="I51" s="173"/>
      <c r="J51" s="438">
        <f>H49</f>
        <v>40</v>
      </c>
    </row>
    <row r="52" spans="2:10" ht="12.75">
      <c r="B52" s="435" t="str">
        <f>Teilnehmer!$B$444</f>
        <v>GC Weißensberg</v>
      </c>
      <c r="C52" s="437"/>
      <c r="D52" s="437"/>
      <c r="E52" s="437"/>
      <c r="F52" s="437"/>
      <c r="G52" s="437"/>
      <c r="H52" s="437"/>
      <c r="I52" s="173"/>
      <c r="J52" s="434"/>
    </row>
    <row r="53" spans="2:10" ht="12.75">
      <c r="B53" s="436" t="s">
        <v>197</v>
      </c>
      <c r="C53" s="437">
        <v>45</v>
      </c>
      <c r="D53" s="437">
        <f>IF(C53=0,0,C53-(45-C54))</f>
        <v>45</v>
      </c>
      <c r="E53" s="437">
        <f>IF(D53=0,0,D53-(45-D54))</f>
        <v>50</v>
      </c>
      <c r="F53" s="437">
        <f>IF(E53=0,0,E53-(45-E54))</f>
        <v>50</v>
      </c>
      <c r="G53" s="437">
        <f>IF(F53=0,0,F53-(45-F54))</f>
        <v>50</v>
      </c>
      <c r="H53" s="437">
        <f>IF(G53=0,0,G53-(45-G54))</f>
        <v>65</v>
      </c>
      <c r="I53" s="173"/>
      <c r="J53" s="434"/>
    </row>
    <row r="54" spans="2:10" ht="12.75">
      <c r="B54" s="436" t="s">
        <v>198</v>
      </c>
      <c r="C54" s="437">
        <f>COUNTIF(Teilnehmer!$O$444:$O$483,"&gt;0")*5</f>
        <v>45</v>
      </c>
      <c r="D54" s="437">
        <f>COUNTIF(Teilnehmer!$Q$444:$Q$483,"&gt;0")*5</f>
        <v>50</v>
      </c>
      <c r="E54" s="437">
        <f>COUNTIF(Teilnehmer!$S$444:$S$483,"&gt;0")*5</f>
        <v>45</v>
      </c>
      <c r="F54" s="437">
        <f>COUNTIF(Teilnehmer!$U$444:$U$483,"&gt;0")*5</f>
        <v>45</v>
      </c>
      <c r="G54" s="437">
        <f>COUNTIF(Teilnehmer!$W$444:$W$483,"&gt;0")*5</f>
        <v>60</v>
      </c>
      <c r="H54" s="437">
        <f>COUNTIF(Teilnehmer!$Y$444:$Y$483,"&gt;0")*5</f>
        <v>0</v>
      </c>
      <c r="I54" s="173"/>
      <c r="J54" s="434"/>
    </row>
    <row r="55" spans="2:10" ht="12.75">
      <c r="B55" s="433"/>
      <c r="C55" s="437"/>
      <c r="D55" s="437"/>
      <c r="E55" s="437"/>
      <c r="F55" s="437"/>
      <c r="G55" s="437"/>
      <c r="H55" s="437"/>
      <c r="I55" s="173"/>
      <c r="J55" s="438">
        <f>H53</f>
        <v>65</v>
      </c>
    </row>
    <row r="56" spans="2:10" ht="12.75">
      <c r="B56" s="435" t="s">
        <v>199</v>
      </c>
      <c r="C56" s="437">
        <f>C9+C13+C17+C21+C25+C29+C33+C37+C41+C45+C49+C53</f>
        <v>495</v>
      </c>
      <c r="D56" s="437">
        <f>C56</f>
        <v>495</v>
      </c>
      <c r="E56" s="437">
        <f>D56</f>
        <v>495</v>
      </c>
      <c r="F56" s="437">
        <f>E56</f>
        <v>495</v>
      </c>
      <c r="G56" s="437">
        <f>F56</f>
        <v>495</v>
      </c>
      <c r="H56" s="437">
        <f>G56</f>
        <v>495</v>
      </c>
      <c r="I56" s="173"/>
      <c r="J56" s="434"/>
    </row>
    <row r="57" spans="2:10" ht="12.75">
      <c r="B57" s="433"/>
      <c r="C57" s="437"/>
      <c r="D57" s="437"/>
      <c r="E57" s="437"/>
      <c r="F57" s="437"/>
      <c r="G57" s="437"/>
      <c r="H57" s="437"/>
      <c r="I57" s="173"/>
      <c r="J57" s="434"/>
    </row>
    <row r="58" spans="2:10" ht="12.75">
      <c r="B58" s="564" t="s">
        <v>200</v>
      </c>
      <c r="C58" s="565"/>
      <c r="D58" s="173"/>
      <c r="E58" s="173"/>
      <c r="F58" s="173"/>
      <c r="G58" s="173"/>
      <c r="H58" s="173"/>
      <c r="I58" s="173"/>
      <c r="J58" s="438">
        <f>SUM(C56:H56)</f>
        <v>2970</v>
      </c>
    </row>
    <row r="59" spans="2:10" ht="13.5" thickBot="1">
      <c r="B59" s="439"/>
      <c r="C59" s="328"/>
      <c r="D59" s="328"/>
      <c r="E59" s="328"/>
      <c r="F59" s="328"/>
      <c r="G59" s="328"/>
      <c r="H59" s="328"/>
      <c r="I59" s="328"/>
      <c r="J59" s="440"/>
    </row>
    <row r="63" ht="13.5" thickBot="1"/>
    <row r="64" spans="2:10" ht="15">
      <c r="B64" s="562" t="s">
        <v>189</v>
      </c>
      <c r="C64" s="563"/>
      <c r="D64" s="563"/>
      <c r="E64" s="563"/>
      <c r="F64" s="563"/>
      <c r="G64" s="327" t="s">
        <v>202</v>
      </c>
      <c r="H64" s="327"/>
      <c r="I64" s="327"/>
      <c r="J64" s="432"/>
    </row>
    <row r="65" spans="2:10" ht="12.75">
      <c r="B65" s="433"/>
      <c r="C65" s="173"/>
      <c r="D65" s="173"/>
      <c r="E65" s="173"/>
      <c r="F65" s="173"/>
      <c r="G65" s="173"/>
      <c r="H65" s="173"/>
      <c r="I65" s="173"/>
      <c r="J65" s="434"/>
    </row>
    <row r="66" spans="2:10" ht="12.75">
      <c r="B66" s="433"/>
      <c r="C66" s="173" t="s">
        <v>191</v>
      </c>
      <c r="D66" s="173" t="s">
        <v>193</v>
      </c>
      <c r="E66" s="173" t="s">
        <v>194</v>
      </c>
      <c r="F66" s="173" t="s">
        <v>195</v>
      </c>
      <c r="G66" s="173" t="s">
        <v>196</v>
      </c>
      <c r="H66" s="173" t="s">
        <v>192</v>
      </c>
      <c r="I66" s="173"/>
      <c r="J66" s="434"/>
    </row>
    <row r="67" spans="2:10" ht="12.75">
      <c r="B67" s="441" t="s">
        <v>190</v>
      </c>
      <c r="C67" s="442" t="str">
        <f>TT_T1</f>
        <v>GC Ravensburg</v>
      </c>
      <c r="D67" s="442" t="str">
        <f>TT_T2</f>
        <v>GC Owingen</v>
      </c>
      <c r="E67" s="442" t="str">
        <f>TT_T3</f>
        <v>GC Bludenz/Braz</v>
      </c>
      <c r="F67" s="442" t="str">
        <f>TT_T4</f>
        <v>GC Riefensberg</v>
      </c>
      <c r="G67" s="442" t="str">
        <f>TT_T5</f>
        <v>GC Weißensberg</v>
      </c>
      <c r="H67" s="442">
        <f>TT_6</f>
        <v>0</v>
      </c>
      <c r="I67" s="442"/>
      <c r="J67" s="443"/>
    </row>
    <row r="68" spans="2:10" ht="12.75">
      <c r="B68" s="433"/>
      <c r="C68" s="173"/>
      <c r="D68" s="173"/>
      <c r="E68" s="173"/>
      <c r="F68" s="173"/>
      <c r="G68" s="173"/>
      <c r="H68" s="173"/>
      <c r="I68" s="173"/>
      <c r="J68" s="434"/>
    </row>
    <row r="69" spans="2:10" ht="12.75">
      <c r="B69" s="435" t="str">
        <f>Teilnehmer!$B$4</f>
        <v>GC Bludenz/Braz</v>
      </c>
      <c r="C69" s="173"/>
      <c r="D69" s="173"/>
      <c r="E69" s="173"/>
      <c r="F69" s="173"/>
      <c r="G69" s="173"/>
      <c r="H69" s="173"/>
      <c r="I69" s="173"/>
      <c r="J69" s="434"/>
    </row>
    <row r="70" spans="2:10" ht="12.75">
      <c r="B70" s="436" t="s">
        <v>197</v>
      </c>
      <c r="C70" s="437"/>
      <c r="D70" s="437">
        <f>IF(C70=0,0,IF(C71&lt;45,C70-(45-C71),C70))</f>
        <v>0</v>
      </c>
      <c r="E70" s="437">
        <f>IF(D70=0,0,IF(D71&lt;45,D70-(45-D71),D70))</f>
        <v>0</v>
      </c>
      <c r="F70" s="437">
        <f>IF(E70=0,0,IF(E71&lt;45,E70-(45-E71),E70))</f>
        <v>0</v>
      </c>
      <c r="G70" s="437">
        <f>IF(F70=0,0,IF(F71&lt;45,F70-(45-F71),F70))</f>
        <v>0</v>
      </c>
      <c r="H70" s="437">
        <f>IF(G70=0,0,IF(G71&lt;45,G70-(45-G71),G70))</f>
        <v>0</v>
      </c>
      <c r="I70" s="173"/>
      <c r="J70" s="434"/>
    </row>
    <row r="71" spans="2:10" ht="12.75">
      <c r="B71" s="436" t="s">
        <v>198</v>
      </c>
      <c r="C71" s="437">
        <f>COUNTIF(Teilnehmer!$O$4:$O$43,"&gt;0")*5</f>
        <v>60</v>
      </c>
      <c r="D71" s="437">
        <f>COUNTIF(Teilnehmer!$Q$4:$Q$43,"&gt;0")*5</f>
        <v>50</v>
      </c>
      <c r="E71" s="437">
        <f>COUNTIF(Teilnehmer!$S$4:$S$43,"&gt;0")*5</f>
        <v>60</v>
      </c>
      <c r="F71" s="437">
        <f>COUNTIF(Teilnehmer!$U$4:$U$43,"&gt;0")*5</f>
        <v>55</v>
      </c>
      <c r="G71" s="437">
        <f>COUNTIF(Teilnehmer!$W$4:$W$43,"&gt;0")*5</f>
        <v>50</v>
      </c>
      <c r="H71" s="437">
        <f>COUNTIF(Teilnehmer!$Y$4:$Y$43,"&gt;0")*5</f>
        <v>0</v>
      </c>
      <c r="I71" s="173"/>
      <c r="J71" s="434"/>
    </row>
    <row r="72" spans="2:10" ht="12.75">
      <c r="B72" s="433"/>
      <c r="C72" s="437"/>
      <c r="D72" s="437"/>
      <c r="E72" s="437"/>
      <c r="F72" s="437"/>
      <c r="G72" s="437"/>
      <c r="H72" s="437"/>
      <c r="I72" s="173"/>
      <c r="J72" s="438">
        <f>H70</f>
        <v>0</v>
      </c>
    </row>
    <row r="73" spans="2:10" ht="12.75">
      <c r="B73" s="435" t="str">
        <f>Teilnehmer!$B$44</f>
        <v>GC Gonten</v>
      </c>
      <c r="C73" s="173"/>
      <c r="D73" s="173"/>
      <c r="E73" s="173"/>
      <c r="F73" s="173"/>
      <c r="G73" s="173"/>
      <c r="H73" s="437"/>
      <c r="I73" s="173"/>
      <c r="J73" s="434"/>
    </row>
    <row r="74" spans="2:10" ht="12.75">
      <c r="B74" s="436" t="s">
        <v>197</v>
      </c>
      <c r="C74" s="437">
        <v>45</v>
      </c>
      <c r="D74" s="437">
        <f>IF(C74=0,0,IF(C75&lt;45,C74-(45-C75),C74))</f>
        <v>0</v>
      </c>
      <c r="E74" s="437">
        <f>IF(D74=0,0,IF(D75&lt;45,D74-(45-D75),D74))</f>
        <v>0</v>
      </c>
      <c r="F74" s="437">
        <f>IF(E74=0,0,IF(E75&lt;45,E74-(45-E75),E74))</f>
        <v>0</v>
      </c>
      <c r="G74" s="437">
        <f>IF(F74=0,0,IF(F75&lt;45,F74-(45-F75),F74))</f>
        <v>0</v>
      </c>
      <c r="H74" s="437">
        <f>IF(G74=0,0,IF(G75&lt;45,G74-(45-G75),G74))</f>
        <v>0</v>
      </c>
      <c r="I74" s="173"/>
      <c r="J74" s="434"/>
    </row>
    <row r="75" spans="2:10" ht="12.75">
      <c r="B75" s="436" t="s">
        <v>198</v>
      </c>
      <c r="C75" s="437">
        <f>COUNTIF(Teilnehmer!$O$44:$O$83,"&gt;0")*5</f>
        <v>0</v>
      </c>
      <c r="D75" s="437">
        <f>COUNTIF(Teilnehmer!$Q$44:$Q$83,"&gt;0")*5</f>
        <v>0</v>
      </c>
      <c r="E75" s="437">
        <f>COUNTIF(Teilnehmer!$S$44:$S$83,"&gt;0")*5</f>
        <v>0</v>
      </c>
      <c r="F75" s="437">
        <f>COUNTIF(Teilnehmer!$U$44:$U$83,"&gt;0")*5</f>
        <v>0</v>
      </c>
      <c r="G75" s="437">
        <f>COUNTIF(Teilnehmer!$W$44:$W$83,"&gt;0")*5</f>
        <v>0</v>
      </c>
      <c r="H75" s="437">
        <f>COUNTIF(Teilnehmer!$Y$44:$Y$83,"&gt;0")*5</f>
        <v>0</v>
      </c>
      <c r="I75" s="173"/>
      <c r="J75" s="434"/>
    </row>
    <row r="76" spans="2:10" ht="12.75">
      <c r="B76" s="433"/>
      <c r="C76" s="437"/>
      <c r="D76" s="437"/>
      <c r="E76" s="437"/>
      <c r="F76" s="437"/>
      <c r="G76" s="437"/>
      <c r="H76" s="437"/>
      <c r="I76" s="173"/>
      <c r="J76" s="438">
        <f>H74</f>
        <v>0</v>
      </c>
    </row>
    <row r="77" spans="2:10" ht="12.75">
      <c r="B77" s="435" t="str">
        <f>Teilnehmer!$B$84</f>
        <v>GC Langenstein</v>
      </c>
      <c r="C77" s="437"/>
      <c r="D77" s="437"/>
      <c r="E77" s="437"/>
      <c r="F77" s="437"/>
      <c r="G77" s="437"/>
      <c r="H77" s="437"/>
      <c r="I77" s="173"/>
      <c r="J77" s="434"/>
    </row>
    <row r="78" spans="2:10" ht="12.75">
      <c r="B78" s="436" t="s">
        <v>197</v>
      </c>
      <c r="C78" s="437">
        <v>45</v>
      </c>
      <c r="D78" s="437">
        <f>IF(C78=0,0,IF(C79&lt;45,C78-(45-C79),C78))</f>
        <v>0</v>
      </c>
      <c r="E78" s="437">
        <f>IF(D78=0,0,IF(D79&lt;45,D78-(45-D79),D78))</f>
        <v>0</v>
      </c>
      <c r="F78" s="437">
        <f>IF(E78=0,0,IF(E79&lt;45,E78-(45-E79),E78))</f>
        <v>0</v>
      </c>
      <c r="G78" s="437">
        <f>IF(F78=0,0,IF(F79&lt;45,F78-(45-F79),F78))</f>
        <v>0</v>
      </c>
      <c r="H78" s="437">
        <f>IF(G78=0,0,IF(G79&lt;45,G78-(45-G79),G78))</f>
        <v>0</v>
      </c>
      <c r="I78" s="173"/>
      <c r="J78" s="434"/>
    </row>
    <row r="79" spans="2:10" ht="12.75">
      <c r="B79" s="436" t="s">
        <v>198</v>
      </c>
      <c r="C79" s="437">
        <f>COUNTIF(Teilnehmer!$O$84:$O$123,"&gt;0")*5</f>
        <v>0</v>
      </c>
      <c r="D79" s="437">
        <f>COUNTIF(Teilnehmer!$Q$94:$Q$123,"&gt;0")*5</f>
        <v>0</v>
      </c>
      <c r="E79" s="437">
        <f>COUNTIF(Teilnehmer!$S$84:$S$123,"&gt;0")*5</f>
        <v>0</v>
      </c>
      <c r="F79" s="437">
        <f>COUNTIF(Teilnehmer!$U$84:$U$123,"&gt;0")*5</f>
        <v>0</v>
      </c>
      <c r="G79" s="437">
        <f>COUNTIF(Teilnehmer!$W$84:$W$123,"&gt;0")*5</f>
        <v>0</v>
      </c>
      <c r="H79" s="437">
        <f>COUNTIF(Teilnehmer!$Y$84:$Y$123,"&gt;0")*5</f>
        <v>0</v>
      </c>
      <c r="I79" s="173"/>
      <c r="J79" s="434"/>
    </row>
    <row r="80" spans="2:10" ht="12.75">
      <c r="B80" s="433"/>
      <c r="C80" s="437"/>
      <c r="D80" s="437"/>
      <c r="E80" s="437"/>
      <c r="F80" s="437"/>
      <c r="G80" s="437"/>
      <c r="H80" s="437"/>
      <c r="I80" s="173"/>
      <c r="J80" s="438">
        <f>H78</f>
        <v>0</v>
      </c>
    </row>
    <row r="81" spans="2:10" ht="12.75">
      <c r="B81" s="435" t="str">
        <f>Teilnehmer!$B$124</f>
        <v>GC frei</v>
      </c>
      <c r="C81" s="437"/>
      <c r="D81" s="437"/>
      <c r="E81" s="437"/>
      <c r="F81" s="437"/>
      <c r="G81" s="437"/>
      <c r="H81" s="437"/>
      <c r="I81" s="173"/>
      <c r="J81" s="434"/>
    </row>
    <row r="82" spans="2:10" ht="12.75">
      <c r="B82" s="436" t="s">
        <v>197</v>
      </c>
      <c r="C82" s="437">
        <v>45</v>
      </c>
      <c r="D82" s="437">
        <f>IF(C82=0,0,IF(C83&lt;45,C82-(45-C83),C82))</f>
        <v>0</v>
      </c>
      <c r="E82" s="437">
        <f>IF(D82=0,0,IF(D83&lt;45,D82-(45-D83),D82))</f>
        <v>0</v>
      </c>
      <c r="F82" s="437">
        <f>IF(E82=0,0,IF(E83&lt;45,E82-(45-E83),E82))</f>
        <v>0</v>
      </c>
      <c r="G82" s="437">
        <f>IF(F82=0,0,IF(F83&lt;45,F82-(45-F83),F82))</f>
        <v>0</v>
      </c>
      <c r="H82" s="437">
        <f>IF(G82=0,0,IF(G83&lt;45,G82-(45-G83),G82))</f>
        <v>0</v>
      </c>
      <c r="I82" s="173"/>
      <c r="J82" s="434"/>
    </row>
    <row r="83" spans="2:10" ht="12.75">
      <c r="B83" s="436" t="s">
        <v>198</v>
      </c>
      <c r="C83" s="437">
        <f>COUNTIF(Teilnehmer!$O$124:$O$163,"&gt;0")*5</f>
        <v>0</v>
      </c>
      <c r="D83" s="437">
        <f>COUNTIF(Teilnehmer!$Q$124:$Q$163,"&gt;0")*5</f>
        <v>0</v>
      </c>
      <c r="E83" s="437">
        <f>COUNTIF(Teilnehmer!$S$124:$S224,"&gt;0")*5</f>
        <v>0</v>
      </c>
      <c r="F83" s="437">
        <f>COUNTIF(Teilnehmer!$U$124:$U$163,"&gt;0")*5</f>
        <v>0</v>
      </c>
      <c r="G83" s="437">
        <f>COUNTIF(Teilnehmer!$W$124:$W$163,"&gt;0")*5</f>
        <v>0</v>
      </c>
      <c r="H83" s="437">
        <f>COUNTIF(Teilnehmer!$Y$124:$Y$163,"&gt;0")*5</f>
        <v>0</v>
      </c>
      <c r="I83" s="173"/>
      <c r="J83" s="434"/>
    </row>
    <row r="84" spans="2:10" ht="12.75">
      <c r="B84" s="433"/>
      <c r="C84" s="437"/>
      <c r="D84" s="437"/>
      <c r="E84" s="437"/>
      <c r="F84" s="437"/>
      <c r="G84" s="437"/>
      <c r="H84" s="437"/>
      <c r="I84" s="173"/>
      <c r="J84" s="438">
        <f>H82</f>
        <v>0</v>
      </c>
    </row>
    <row r="85" spans="2:10" ht="12.75">
      <c r="B85" s="435" t="str">
        <f>Teilnehmer!$B$164</f>
        <v>GC Lipperswil</v>
      </c>
      <c r="C85" s="437"/>
      <c r="D85" s="437"/>
      <c r="E85" s="437"/>
      <c r="F85" s="437"/>
      <c r="G85" s="437"/>
      <c r="H85" s="437"/>
      <c r="I85" s="173"/>
      <c r="J85" s="434"/>
    </row>
    <row r="86" spans="2:10" ht="12.75">
      <c r="B86" s="436" t="s">
        <v>197</v>
      </c>
      <c r="C86" s="437">
        <v>45</v>
      </c>
      <c r="D86" s="437">
        <f>IF(C86=0,0,IF(C87&lt;45,C86-(45-C87),C86))</f>
        <v>0</v>
      </c>
      <c r="E86" s="437">
        <f>IF(D86=0,0,IF(D87&lt;45,D86-(45-D87),D86))</f>
        <v>0</v>
      </c>
      <c r="F86" s="437">
        <f>IF(E86=0,0,IF(E87&lt;45,E86-(45-E87),E86))</f>
        <v>0</v>
      </c>
      <c r="G86" s="437">
        <f>IF(F86=0,0,IF(F87&lt;45,F86-(45-F87),F86))</f>
        <v>0</v>
      </c>
      <c r="H86" s="437">
        <f>IF(G86=0,0,IF(G87&lt;45,G86-(45-G87),G86))</f>
        <v>0</v>
      </c>
      <c r="I86" s="173"/>
      <c r="J86" s="434"/>
    </row>
    <row r="87" spans="2:10" ht="12.75">
      <c r="B87" s="436" t="s">
        <v>198</v>
      </c>
      <c r="C87" s="437">
        <f>COUNTIF(Teilnehmer!$O$164:O203,"&gt;0")*5</f>
        <v>0</v>
      </c>
      <c r="D87" s="437">
        <f>COUNTIF(Teilnehmer!$Q$164:$Q$203,"&gt;0")*5</f>
        <v>0</v>
      </c>
      <c r="E87" s="437">
        <f>COUNTIF(Teilnehmer!$S$164:$S$203,"&gt;0")*5</f>
        <v>0</v>
      </c>
      <c r="F87" s="437">
        <f>COUNTIF(Teilnehmer!$U$164:$U$203,"&gt;0")*5</f>
        <v>0</v>
      </c>
      <c r="G87" s="437">
        <f>COUNTIF(Teilnehmer!$W$164:$W$203,"&gt;0")*5</f>
        <v>0</v>
      </c>
      <c r="H87" s="437">
        <f>COUNTIF(Teilnehmer!$Y$164:$Y$203,"&gt;0")*5</f>
        <v>0</v>
      </c>
      <c r="I87" s="173"/>
      <c r="J87" s="434"/>
    </row>
    <row r="88" spans="2:10" ht="12.75">
      <c r="B88" s="433"/>
      <c r="C88" s="437"/>
      <c r="D88" s="437"/>
      <c r="E88" s="437"/>
      <c r="F88" s="437"/>
      <c r="G88" s="437"/>
      <c r="H88" s="437"/>
      <c r="I88" s="173"/>
      <c r="J88" s="438">
        <f>H86</f>
        <v>0</v>
      </c>
    </row>
    <row r="89" spans="2:10" ht="12.75">
      <c r="B89" s="435" t="str">
        <f>Teilnehmer!$B$204</f>
        <v>GC Memmingen</v>
      </c>
      <c r="C89" s="437"/>
      <c r="D89" s="437"/>
      <c r="E89" s="437"/>
      <c r="F89" s="437"/>
      <c r="G89" s="437"/>
      <c r="H89" s="437"/>
      <c r="I89" s="173"/>
      <c r="J89" s="434"/>
    </row>
    <row r="90" spans="2:10" ht="12.75">
      <c r="B90" s="436" t="s">
        <v>197</v>
      </c>
      <c r="C90" s="437">
        <v>45</v>
      </c>
      <c r="D90" s="437">
        <f>IF(C90=0,0,IF(C91&lt;45,C90-(45-C91),C90))</f>
        <v>0</v>
      </c>
      <c r="E90" s="437">
        <f>IF(D90=0,0,IF(D91&lt;45,D90-(45-D91),D90))</f>
        <v>0</v>
      </c>
      <c r="F90" s="437">
        <f>IF(E90=0,0,IF(E91&lt;45,E90-(45-E91),E90))</f>
        <v>0</v>
      </c>
      <c r="G90" s="437">
        <f>IF(F90=0,0,IF(F91&lt;45,F90-(45-F91),F90))</f>
        <v>0</v>
      </c>
      <c r="H90" s="437">
        <f>IF(G90=0,0,IF(G91&lt;45,G90-(45-G91),G90))</f>
        <v>0</v>
      </c>
      <c r="I90" s="173"/>
      <c r="J90" s="434"/>
    </row>
    <row r="91" spans="2:10" ht="12.75">
      <c r="B91" s="436" t="s">
        <v>198</v>
      </c>
      <c r="C91" s="437">
        <f>COUNTIF(Teilnehmer!$O$204:$O$243,"&gt;0")*5</f>
        <v>0</v>
      </c>
      <c r="D91" s="437">
        <f>COUNTIF(Teilnehmer!$Q$204:$Q$243,"&gt;0")*5</f>
        <v>0</v>
      </c>
      <c r="E91" s="437">
        <f>COUNTIF(Teilnehmer!$S$204:$S$243,"&gt;0")*5</f>
        <v>0</v>
      </c>
      <c r="F91" s="437">
        <f>COUNTIF(Teilnehmer!$U$204:$U$243,"&gt;0")*5</f>
        <v>0</v>
      </c>
      <c r="G91" s="437">
        <f>COUNTIF(Teilnehmer!$W$204:$W$243,"&gt;0")*5</f>
        <v>0</v>
      </c>
      <c r="H91" s="437">
        <f>COUNTIF(Teilnehmer!$Y$204:$Y$243,"&gt;0")*5</f>
        <v>0</v>
      </c>
      <c r="I91" s="173"/>
      <c r="J91" s="434"/>
    </row>
    <row r="92" spans="2:10" ht="12.75">
      <c r="B92" s="433"/>
      <c r="C92" s="437"/>
      <c r="D92" s="437"/>
      <c r="E92" s="437"/>
      <c r="F92" s="437"/>
      <c r="G92" s="437"/>
      <c r="H92" s="437"/>
      <c r="I92" s="173"/>
      <c r="J92" s="438">
        <f>H90</f>
        <v>0</v>
      </c>
    </row>
    <row r="93" spans="2:10" ht="12.75">
      <c r="B93" s="435" t="str">
        <f>Teilnehmer!$B$244</f>
        <v>GC Owingen</v>
      </c>
      <c r="C93" s="437"/>
      <c r="D93" s="437"/>
      <c r="E93" s="437"/>
      <c r="F93" s="437"/>
      <c r="G93" s="437"/>
      <c r="H93" s="437"/>
      <c r="I93" s="173"/>
      <c r="J93" s="434"/>
    </row>
    <row r="94" spans="2:10" ht="12.75">
      <c r="B94" s="436" t="s">
        <v>197</v>
      </c>
      <c r="C94" s="437">
        <v>45</v>
      </c>
      <c r="D94" s="437">
        <f>IF(C94=0,0,IF(C95&lt;45,C94-(45-C95),C94))</f>
        <v>25</v>
      </c>
      <c r="E94" s="437">
        <f>IF(D94=0,0,IF(D95&lt;45,D94-(45-D95),D94))</f>
        <v>25</v>
      </c>
      <c r="F94" s="437">
        <f>IF(E94=0,0,IF(E95&lt;45,E94-(45-E95),E94))</f>
        <v>20</v>
      </c>
      <c r="G94" s="437">
        <f>IF(F94=0,0,IF(F95&lt;45,F94-(45-F95),F94))</f>
        <v>-15</v>
      </c>
      <c r="H94" s="437">
        <f>IF(G94=0,0,IF(G95&lt;45,G94-(45-G95),G94))</f>
        <v>-40</v>
      </c>
      <c r="I94" s="173"/>
      <c r="J94" s="434"/>
    </row>
    <row r="95" spans="2:10" ht="12.75">
      <c r="B95" s="436" t="s">
        <v>198</v>
      </c>
      <c r="C95" s="437">
        <f>COUNTIF(Teilnehmer!$O$244:$O$283,"&gt;0")*5</f>
        <v>25</v>
      </c>
      <c r="D95" s="437">
        <f>COUNTIF(Teilnehmer!$Q$244:$Q$283,"&gt;0")*5</f>
        <v>60</v>
      </c>
      <c r="E95" s="437">
        <f>COUNTIF(Teilnehmer!$S$244:$S$283,"&gt;0")*5</f>
        <v>40</v>
      </c>
      <c r="F95" s="437">
        <f>COUNTIF(Teilnehmer!$U$244:$U$283,"&gt;0")*5</f>
        <v>10</v>
      </c>
      <c r="G95" s="437">
        <f>COUNTIF(Teilnehmer!$W$244:$W$283,"&gt;0")*5</f>
        <v>20</v>
      </c>
      <c r="H95" s="437">
        <f>COUNTIF(Teilnehmer!$Y$244:$Y$283,"&gt;0")*5</f>
        <v>0</v>
      </c>
      <c r="I95" s="173"/>
      <c r="J95" s="434"/>
    </row>
    <row r="96" spans="2:10" ht="12.75">
      <c r="B96" s="433"/>
      <c r="C96" s="437"/>
      <c r="D96" s="437"/>
      <c r="E96" s="437"/>
      <c r="F96" s="437"/>
      <c r="G96" s="437"/>
      <c r="H96" s="437"/>
      <c r="I96" s="173"/>
      <c r="J96" s="438">
        <f>H94</f>
        <v>-40</v>
      </c>
    </row>
    <row r="97" spans="2:10" ht="12.75">
      <c r="B97" s="435" t="str">
        <f>Teilnehmer!$B$284</f>
        <v>GC Rankweil</v>
      </c>
      <c r="C97" s="437"/>
      <c r="D97" s="437"/>
      <c r="E97" s="437"/>
      <c r="F97" s="437"/>
      <c r="G97" s="437"/>
      <c r="H97" s="437"/>
      <c r="I97" s="173"/>
      <c r="J97" s="434"/>
    </row>
    <row r="98" spans="2:10" ht="12.75">
      <c r="B98" s="436" t="s">
        <v>197</v>
      </c>
      <c r="C98" s="437">
        <v>45</v>
      </c>
      <c r="D98" s="437">
        <f>IF(C98=0,0,IF(C99&lt;45,C98-(45-C99),C98))</f>
        <v>45</v>
      </c>
      <c r="E98" s="437">
        <f>IF(D98=0,0,IF(D99&lt;45,D98-(45-D99),D98))</f>
        <v>45</v>
      </c>
      <c r="F98" s="437">
        <f>IF(E98=0,0,IF(E99&lt;45,E98-(45-E99),E98))</f>
        <v>45</v>
      </c>
      <c r="G98" s="437">
        <f>IF(F98=0,0,IF(F99&lt;45,F98-(45-F99),F98))</f>
        <v>45</v>
      </c>
      <c r="H98" s="437">
        <f>IF(G98=0,0,IF(G99&lt;45,G98-(45-G99),G98))</f>
        <v>45</v>
      </c>
      <c r="I98" s="173"/>
      <c r="J98" s="434"/>
    </row>
    <row r="99" spans="2:10" ht="12.75">
      <c r="B99" s="436" t="s">
        <v>198</v>
      </c>
      <c r="C99" s="437">
        <f>COUNTIF(Teilnehmer!$O$284:$O$323,"&gt;0")*5</f>
        <v>50</v>
      </c>
      <c r="D99" s="437">
        <f>COUNTIF(Teilnehmer!$Q$284:$Q$323,"&gt;0")*5</f>
        <v>70</v>
      </c>
      <c r="E99" s="437">
        <f>COUNTIF(Teilnehmer!$S$284:$S$323,"&gt;0")*5</f>
        <v>55</v>
      </c>
      <c r="F99" s="437">
        <f>COUNTIF(Teilnehmer!$U$284:$U$323,"&gt;0")*5</f>
        <v>55</v>
      </c>
      <c r="G99" s="437">
        <f>COUNTIF(Teilnehmer!$W$284:$W$323,"&gt;0")*5</f>
        <v>55</v>
      </c>
      <c r="H99" s="437">
        <f>COUNTIF(Teilnehmer!$Y$284:$Y$323,"&gt;0")*5</f>
        <v>0</v>
      </c>
      <c r="I99" s="173"/>
      <c r="J99" s="434"/>
    </row>
    <row r="100" spans="2:10" ht="12.75">
      <c r="B100" s="433"/>
      <c r="C100" s="437"/>
      <c r="D100" s="437"/>
      <c r="E100" s="437"/>
      <c r="F100" s="437"/>
      <c r="G100" s="437"/>
      <c r="H100" s="437"/>
      <c r="I100" s="173"/>
      <c r="J100" s="438">
        <f>H98</f>
        <v>45</v>
      </c>
    </row>
    <row r="101" spans="2:10" ht="12.75">
      <c r="B101" s="435" t="str">
        <f>Teilnehmer!$B$324</f>
        <v>GC Ravensburg</v>
      </c>
      <c r="C101" s="437"/>
      <c r="D101" s="437"/>
      <c r="E101" s="437"/>
      <c r="F101" s="437"/>
      <c r="G101" s="437"/>
      <c r="H101" s="437"/>
      <c r="I101" s="173"/>
      <c r="J101" s="434"/>
    </row>
    <row r="102" spans="2:10" ht="12.75">
      <c r="B102" s="436" t="s">
        <v>197</v>
      </c>
      <c r="C102" s="437">
        <v>45</v>
      </c>
      <c r="D102" s="437">
        <f>IF(C102=0,0,IF(C103&lt;45,C102-(45-C103),C102))</f>
        <v>40</v>
      </c>
      <c r="E102" s="437">
        <f>IF(D102=0,0,IF(D103&lt;45,D102-(45-D103),D102))</f>
        <v>40</v>
      </c>
      <c r="F102" s="437">
        <f>IF(E102=0,0,IF(E103&lt;45,E102-(45-E103),E102))</f>
        <v>35</v>
      </c>
      <c r="G102" s="437">
        <f>IF(F102=0,0,IF(F103&lt;45,F102-(45-F103),F102))</f>
        <v>0</v>
      </c>
      <c r="H102" s="437">
        <f>IF(G102=0,0,IF(G103&lt;45,G102-(45-G103),G102))</f>
        <v>0</v>
      </c>
      <c r="I102" s="173"/>
      <c r="J102" s="434"/>
    </row>
    <row r="103" spans="2:10" ht="12.75">
      <c r="B103" s="436" t="s">
        <v>198</v>
      </c>
      <c r="C103" s="437">
        <f>COUNTIF(Teilnehmer!$O$324:$O$363,"&gt;0")*5</f>
        <v>40</v>
      </c>
      <c r="D103" s="437">
        <f>COUNTIF(Teilnehmer!$Q$324:$Q$363,"&gt;0")*5</f>
        <v>45</v>
      </c>
      <c r="E103" s="437">
        <f>COUNTIF(Teilnehmer!$S$324:$S$363,"&gt;0")*5</f>
        <v>40</v>
      </c>
      <c r="F103" s="437">
        <f>COUNTIF(Teilnehmer!$U$324:$U$363,"&gt;0")*5</f>
        <v>10</v>
      </c>
      <c r="G103" s="437">
        <f>COUNTIF(Teilnehmer!$W$324:$W$363,"&gt;0")*5</f>
        <v>35</v>
      </c>
      <c r="H103" s="437">
        <f>COUNTIF(Teilnehmer!$Y$324:$Y$363,"&gt;0")*5</f>
        <v>0</v>
      </c>
      <c r="I103" s="173"/>
      <c r="J103" s="434"/>
    </row>
    <row r="104" spans="2:10" ht="12.75">
      <c r="B104" s="433"/>
      <c r="C104" s="437"/>
      <c r="D104" s="437"/>
      <c r="E104" s="437"/>
      <c r="F104" s="437"/>
      <c r="G104" s="437"/>
      <c r="H104" s="437"/>
      <c r="I104" s="173"/>
      <c r="J104" s="438">
        <f>H102</f>
        <v>0</v>
      </c>
    </row>
    <row r="105" spans="2:10" ht="12.75">
      <c r="B105" s="435" t="str">
        <f>Teilnehmer!$B$364</f>
        <v>GC Riefensberg</v>
      </c>
      <c r="C105" s="437"/>
      <c r="D105" s="437"/>
      <c r="E105" s="437"/>
      <c r="F105" s="437"/>
      <c r="G105" s="437"/>
      <c r="H105" s="437"/>
      <c r="I105" s="173"/>
      <c r="J105" s="434"/>
    </row>
    <row r="106" spans="2:10" ht="12.75">
      <c r="B106" s="436" t="s">
        <v>197</v>
      </c>
      <c r="C106" s="437">
        <v>45</v>
      </c>
      <c r="D106" s="437">
        <f>IF(C106=0,0,IF(C107&lt;45,C106-(45-C107),C106))</f>
        <v>45</v>
      </c>
      <c r="E106" s="437">
        <f>IF(D106=0,0,IF(D107&lt;45,D106-(45-D107),D106))</f>
        <v>45</v>
      </c>
      <c r="F106" s="437">
        <f>IF(E106=0,0,IF(E107&lt;45,E106-(45-E107),E106))</f>
        <v>45</v>
      </c>
      <c r="G106" s="437">
        <f>IF(F106=0,0,IF(F107&lt;45,F106-(45-F107),F106))</f>
        <v>45</v>
      </c>
      <c r="H106" s="437">
        <f>IF(G106=0,0,IF(G107&lt;45,G106-(45-G107),G106))</f>
        <v>45</v>
      </c>
      <c r="I106" s="173"/>
      <c r="J106" s="434"/>
    </row>
    <row r="107" spans="2:10" ht="12.75">
      <c r="B107" s="436" t="s">
        <v>198</v>
      </c>
      <c r="C107" s="437">
        <f>COUNTIF(Teilnehmer!$O$364:$O$403,"&gt;0")*5</f>
        <v>50</v>
      </c>
      <c r="D107" s="437">
        <f>COUNTIF(Teilnehmer!$Q$364:$Q$403,"&gt;0")*5</f>
        <v>60</v>
      </c>
      <c r="E107" s="437">
        <f>COUNTIF(Teilnehmer!$S$364:$S$403,"&gt;0")*5</f>
        <v>55</v>
      </c>
      <c r="F107" s="437">
        <f>COUNTIF(Teilnehmer!$U$364:$U$403,"&gt;0")*5</f>
        <v>60</v>
      </c>
      <c r="G107" s="437">
        <f>COUNTIF(Teilnehmer!$W$364:$W$403,"&gt;0")*5</f>
        <v>60</v>
      </c>
      <c r="H107" s="437">
        <f>COUNTIF(Teilnehmer!$Y$364:$Y$403,"&gt;0")*5</f>
        <v>0</v>
      </c>
      <c r="I107" s="173"/>
      <c r="J107" s="434"/>
    </row>
    <row r="108" spans="2:10" ht="12.75">
      <c r="B108" s="433"/>
      <c r="C108" s="437"/>
      <c r="D108" s="437"/>
      <c r="E108" s="437"/>
      <c r="F108" s="437"/>
      <c r="G108" s="437"/>
      <c r="H108" s="437"/>
      <c r="I108" s="173"/>
      <c r="J108" s="438">
        <f>H106</f>
        <v>45</v>
      </c>
    </row>
    <row r="109" spans="2:10" ht="12.75">
      <c r="B109" s="435" t="str">
        <f>Teilnehmer!$B$404</f>
        <v>GC Waldkirch</v>
      </c>
      <c r="C109" s="437"/>
      <c r="D109" s="437"/>
      <c r="E109" s="437"/>
      <c r="F109" s="437"/>
      <c r="G109" s="437"/>
      <c r="H109" s="437"/>
      <c r="I109" s="173"/>
      <c r="J109" s="434"/>
    </row>
    <row r="110" spans="2:10" ht="12.75">
      <c r="B110" s="436" t="s">
        <v>197</v>
      </c>
      <c r="C110" s="437">
        <v>45</v>
      </c>
      <c r="D110" s="437">
        <f>IF(C110=0,0,IF(C111&lt;45,C110-(45-C111),C110))</f>
        <v>45</v>
      </c>
      <c r="E110" s="437">
        <f>IF(D110=0,0,IF(D111&lt;45,D110-(45-D111),D110))</f>
        <v>45</v>
      </c>
      <c r="F110" s="437">
        <f>IF(E110=0,0,IF(E111&lt;45,E110-(45-E111),E110))</f>
        <v>40</v>
      </c>
      <c r="G110" s="437">
        <f>IF(F110=0,0,IF(F111&lt;45,F110-(45-F111),F110))</f>
        <v>40</v>
      </c>
      <c r="H110" s="437">
        <f>IF(G110=0,0,IF(G111&lt;45,G110-(45-G111),G110))</f>
        <v>35</v>
      </c>
      <c r="I110" s="173"/>
      <c r="J110" s="434"/>
    </row>
    <row r="111" spans="2:10" ht="12.75">
      <c r="B111" s="436" t="s">
        <v>198</v>
      </c>
      <c r="C111" s="437">
        <f>COUNTIF(Teilnehmer!$O$404:$O$443,"&gt;0")*5</f>
        <v>45</v>
      </c>
      <c r="D111" s="437">
        <f>COUNTIF(Teilnehmer!$Q$404:$Q$443,"&gt;0")*5</f>
        <v>50</v>
      </c>
      <c r="E111" s="437">
        <f>COUNTIF(Teilnehmer!$S$404:$S$443,"&gt;0")*5</f>
        <v>40</v>
      </c>
      <c r="F111" s="437">
        <f>COUNTIF(Teilnehmer!$U$404:$U$443,"&gt;0")*5</f>
        <v>45</v>
      </c>
      <c r="G111" s="437">
        <f>COUNTIF(Teilnehmer!$W$404:$W$443,"&gt;0")*5</f>
        <v>40</v>
      </c>
      <c r="H111" s="437">
        <f>COUNTIF(Teilnehmer!$Y$404:$Y$443,"&gt;0")*5</f>
        <v>0</v>
      </c>
      <c r="I111" s="173"/>
      <c r="J111" s="434"/>
    </row>
    <row r="112" spans="2:10" ht="12.75">
      <c r="B112" s="433"/>
      <c r="C112" s="437"/>
      <c r="D112" s="437"/>
      <c r="E112" s="437"/>
      <c r="F112" s="437"/>
      <c r="G112" s="437"/>
      <c r="H112" s="437"/>
      <c r="I112" s="173"/>
      <c r="J112" s="438">
        <f>H110</f>
        <v>35</v>
      </c>
    </row>
    <row r="113" spans="2:10" ht="12.75">
      <c r="B113" s="435" t="str">
        <f>Teilnehmer!$B$444</f>
        <v>GC Weißensberg</v>
      </c>
      <c r="C113" s="437"/>
      <c r="D113" s="437"/>
      <c r="E113" s="437"/>
      <c r="F113" s="437"/>
      <c r="G113" s="437"/>
      <c r="H113" s="437"/>
      <c r="I113" s="173"/>
      <c r="J113" s="434"/>
    </row>
    <row r="114" spans="2:10" ht="12.75">
      <c r="B114" s="436" t="s">
        <v>197</v>
      </c>
      <c r="C114" s="437">
        <v>45</v>
      </c>
      <c r="D114" s="437">
        <f>IF(C114=0,0,IF(C115&lt;45,C114-(45-C115),C114))</f>
        <v>45</v>
      </c>
      <c r="E114" s="437">
        <f>IF(D114=0,0,IF(D115&lt;45,D114-(45-D115),D114))</f>
        <v>45</v>
      </c>
      <c r="F114" s="437">
        <f>IF(E114=0,0,IF(E115&lt;45,E114-(45-E115),E114))</f>
        <v>45</v>
      </c>
      <c r="G114" s="437">
        <f>IF(F114=0,0,IF(F115&lt;45,F114-(45-F115),F114))</f>
        <v>45</v>
      </c>
      <c r="H114" s="437">
        <f>IF(G114=0,0,IF(G115&lt;45,G114-(45-G115),G114))</f>
        <v>45</v>
      </c>
      <c r="I114" s="173"/>
      <c r="J114" s="434"/>
    </row>
    <row r="115" spans="2:10" ht="12.75">
      <c r="B115" s="436" t="s">
        <v>198</v>
      </c>
      <c r="C115" s="437">
        <f>COUNTIF(Teilnehmer!$O$444:$O$483,"&gt;0")*5</f>
        <v>45</v>
      </c>
      <c r="D115" s="437">
        <f>COUNTIF(Teilnehmer!$Q$444:$Q$483,"&gt;0")*5</f>
        <v>50</v>
      </c>
      <c r="E115" s="437">
        <f>COUNTIF(Teilnehmer!$S$444:$S$483,"&gt;0")*5</f>
        <v>45</v>
      </c>
      <c r="F115" s="437">
        <f>COUNTIF(Teilnehmer!$U$444:$U$483,"&gt;0")*5</f>
        <v>45</v>
      </c>
      <c r="G115" s="437">
        <f>COUNTIF(Teilnehmer!$W$444:$W$483,"&gt;0")*5</f>
        <v>60</v>
      </c>
      <c r="H115" s="437">
        <f>COUNTIF(Teilnehmer!$Y$444:$Y$483,"&gt;0")*5</f>
        <v>0</v>
      </c>
      <c r="I115" s="173"/>
      <c r="J115" s="434"/>
    </row>
    <row r="116" spans="2:10" ht="12.75">
      <c r="B116" s="433"/>
      <c r="C116" s="437"/>
      <c r="D116" s="437"/>
      <c r="E116" s="437"/>
      <c r="F116" s="437"/>
      <c r="G116" s="437"/>
      <c r="H116" s="437"/>
      <c r="I116" s="173"/>
      <c r="J116" s="438">
        <f>H114</f>
        <v>45</v>
      </c>
    </row>
    <row r="117" spans="2:10" ht="12.75">
      <c r="B117" s="435" t="s">
        <v>199</v>
      </c>
      <c r="C117" s="437">
        <f aca="true" t="shared" si="0" ref="C117:H117">IF(C75&lt;45,45,C75)+IF(C79&lt;45,45,C79)+IF(C83&lt;46,45,C83)+IF(C87&lt;45,45,C87)+IF(C91&lt;45,45,C91)+IF(C95&lt;45,45,C95)+IF(C99&lt;45,45,C99)+IF(C103&lt;45,45,C103)+IF(C107&lt;45,45,C107)+IF(C111&lt;45,45,C111)+IF(C115&lt;45,45,C115)</f>
        <v>505</v>
      </c>
      <c r="D117" s="437">
        <f t="shared" si="0"/>
        <v>560</v>
      </c>
      <c r="E117" s="437">
        <f t="shared" si="0"/>
        <v>515</v>
      </c>
      <c r="F117" s="437">
        <f t="shared" si="0"/>
        <v>520</v>
      </c>
      <c r="G117" s="437">
        <f t="shared" si="0"/>
        <v>535</v>
      </c>
      <c r="H117" s="437">
        <f t="shared" si="0"/>
        <v>495</v>
      </c>
      <c r="I117" s="173"/>
      <c r="J117" s="434"/>
    </row>
    <row r="118" spans="2:10" ht="12.75">
      <c r="B118" s="433"/>
      <c r="C118" s="437"/>
      <c r="D118" s="437"/>
      <c r="E118" s="437"/>
      <c r="F118" s="437"/>
      <c r="G118" s="437"/>
      <c r="H118" s="437"/>
      <c r="I118" s="173"/>
      <c r="J118" s="434"/>
    </row>
    <row r="119" spans="2:10" ht="12.75">
      <c r="B119" s="564" t="s">
        <v>200</v>
      </c>
      <c r="C119" s="565"/>
      <c r="D119" s="173"/>
      <c r="E119" s="173"/>
      <c r="F119" s="173"/>
      <c r="G119" s="173"/>
      <c r="H119" s="173"/>
      <c r="I119" s="173"/>
      <c r="J119" s="438">
        <f>SUM(C117:H117)</f>
        <v>3130</v>
      </c>
    </row>
    <row r="120" spans="2:10" ht="13.5" thickBot="1">
      <c r="B120" s="439"/>
      <c r="C120" s="328"/>
      <c r="D120" s="328"/>
      <c r="E120" s="328"/>
      <c r="F120" s="328"/>
      <c r="G120" s="328"/>
      <c r="H120" s="328"/>
      <c r="I120" s="328"/>
      <c r="J120" s="440"/>
    </row>
  </sheetData>
  <sheetProtection/>
  <mergeCells count="4">
    <mergeCell ref="B64:F64"/>
    <mergeCell ref="B119:C119"/>
    <mergeCell ref="B3:F3"/>
    <mergeCell ref="B58:C5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BST-Turnierauswertung</dc:title>
  <dc:subject/>
  <dc:creator>Joachim F. Schmies</dc:creator>
  <cp:keywords/>
  <dc:description/>
  <cp:lastModifiedBy>Joachim F. Schmies</cp:lastModifiedBy>
  <cp:lastPrinted>2013-08-12T19:22:32Z</cp:lastPrinted>
  <dcterms:created xsi:type="dcterms:W3CDTF">2005-10-23T19:19:27Z</dcterms:created>
  <dcterms:modified xsi:type="dcterms:W3CDTF">2013-08-12T19:25:14Z</dcterms:modified>
  <cp:category/>
  <cp:version/>
  <cp:contentType/>
  <cp:contentStatus/>
</cp:coreProperties>
</file>